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S:\Akce\2019\48-2019 SÚ Plzeňská (Trabant - Bucharova), Praha 5\Rozpočet\"/>
    </mc:Choice>
  </mc:AlternateContent>
  <bookViews>
    <workbookView xWindow="0" yWindow="0" windowWidth="0" windowHeight="0"/>
  </bookViews>
  <sheets>
    <sheet name="Rekapitulace stavby" sheetId="1" r:id="rId1"/>
    <sheet name="SO 101 - Komunikace" sheetId="2" r:id="rId2"/>
    <sheet name="SO 102 - Sanace podkladní..." sheetId="3" r:id="rId3"/>
    <sheet name="SO 301 - Odvodnění" sheetId="4" r:id="rId4"/>
    <sheet name="SO 901 - VRN" sheetId="5" r:id="rId5"/>
  </sheets>
  <definedNames>
    <definedName name="_xlnm.Print_Area" localSheetId="0">'Rekapitulace stavby'!$D$4:$AO$76,'Rekapitulace stavby'!$C$82:$AQ$99</definedName>
    <definedName name="_xlnm.Print_Titles" localSheetId="0">'Rekapitulace stavby'!$92:$92</definedName>
    <definedName name="_xlnm._FilterDatabase" localSheetId="1" hidden="1">'SO 101 - Komunikace'!$C$123:$K$356</definedName>
    <definedName name="_xlnm.Print_Area" localSheetId="1">'SO 101 - Komunikace'!$C$4:$J$76,'SO 101 - Komunikace'!$C$111:$K$356</definedName>
    <definedName name="_xlnm.Print_Titles" localSheetId="1">'SO 101 - Komunikace'!$123:$123</definedName>
    <definedName name="_xlnm._FilterDatabase" localSheetId="2" hidden="1">'SO 102 - Sanace podkladní...'!$C$121:$K$182</definedName>
    <definedName name="_xlnm.Print_Area" localSheetId="2">'SO 102 - Sanace podkladní...'!$C$4:$J$76,'SO 102 - Sanace podkladní...'!$C$109:$K$182</definedName>
    <definedName name="_xlnm.Print_Titles" localSheetId="2">'SO 102 - Sanace podkladní...'!$121:$121</definedName>
    <definedName name="_xlnm._FilterDatabase" localSheetId="3" hidden="1">'SO 301 - Odvodnění'!$C$119:$K$358</definedName>
    <definedName name="_xlnm.Print_Area" localSheetId="3">'SO 301 - Odvodnění'!$C$4:$J$76,'SO 301 - Odvodnění'!$C$107:$K$358</definedName>
    <definedName name="_xlnm.Print_Titles" localSheetId="3">'SO 301 - Odvodnění'!$119:$119</definedName>
    <definedName name="_xlnm._FilterDatabase" localSheetId="4" hidden="1">'SO 901 - VRN'!$C$123:$K$153</definedName>
    <definedName name="_xlnm.Print_Area" localSheetId="4">'SO 901 - VRN'!$C$4:$J$76,'SO 901 - VRN'!$C$111:$K$153</definedName>
    <definedName name="_xlnm.Print_Titles" localSheetId="4">'SO 901 - VRN'!$123:$123</definedName>
  </definedNames>
  <calcPr/>
</workbook>
</file>

<file path=xl/calcChain.xml><?xml version="1.0" encoding="utf-8"?>
<calcChain xmlns="http://schemas.openxmlformats.org/spreadsheetml/2006/main">
  <c i="5" l="1" r="J37"/>
  <c r="J36"/>
  <c i="1" r="AY98"/>
  <c i="5" r="J35"/>
  <c i="1" r="AX98"/>
  <c i="5" r="BI152"/>
  <c r="BH152"/>
  <c r="BG152"/>
  <c r="BF152"/>
  <c r="T152"/>
  <c r="T151"/>
  <c r="R152"/>
  <c r="R151"/>
  <c r="P152"/>
  <c r="P151"/>
  <c r="BI150"/>
  <c r="BH150"/>
  <c r="BG150"/>
  <c r="BF150"/>
  <c r="T150"/>
  <c r="T149"/>
  <c r="R150"/>
  <c r="R149"/>
  <c r="P150"/>
  <c r="P149"/>
  <c r="BI148"/>
  <c r="BH148"/>
  <c r="BG148"/>
  <c r="BF148"/>
  <c r="T148"/>
  <c r="T147"/>
  <c r="R148"/>
  <c r="R147"/>
  <c r="P148"/>
  <c r="P147"/>
  <c r="BI146"/>
  <c r="BH146"/>
  <c r="BG146"/>
  <c r="BF146"/>
  <c r="T146"/>
  <c r="T145"/>
  <c r="R146"/>
  <c r="R145"/>
  <c r="P146"/>
  <c r="P145"/>
  <c r="BI144"/>
  <c r="BH144"/>
  <c r="BG144"/>
  <c r="BF144"/>
  <c r="T144"/>
  <c r="R144"/>
  <c r="P144"/>
  <c r="BI143"/>
  <c r="BH143"/>
  <c r="BG143"/>
  <c r="BF143"/>
  <c r="T143"/>
  <c r="R143"/>
  <c r="P143"/>
  <c r="BI142"/>
  <c r="BH142"/>
  <c r="BG142"/>
  <c r="BF142"/>
  <c r="T142"/>
  <c r="R142"/>
  <c r="P142"/>
  <c r="BI140"/>
  <c r="BH140"/>
  <c r="BG140"/>
  <c r="BF140"/>
  <c r="T140"/>
  <c r="R140"/>
  <c r="P140"/>
  <c r="BI139"/>
  <c r="BH139"/>
  <c r="BG139"/>
  <c r="BF139"/>
  <c r="T139"/>
  <c r="R139"/>
  <c r="P139"/>
  <c r="BI138"/>
  <c r="BH138"/>
  <c r="BG138"/>
  <c r="BF138"/>
  <c r="T138"/>
  <c r="R138"/>
  <c r="P138"/>
  <c r="BI137"/>
  <c r="BH137"/>
  <c r="BG137"/>
  <c r="BF137"/>
  <c r="T137"/>
  <c r="R137"/>
  <c r="P137"/>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J121"/>
  <c r="J120"/>
  <c r="F120"/>
  <c r="F118"/>
  <c r="E116"/>
  <c r="J92"/>
  <c r="J91"/>
  <c r="F91"/>
  <c r="F89"/>
  <c r="E87"/>
  <c r="J18"/>
  <c r="E18"/>
  <c r="F121"/>
  <c r="J17"/>
  <c r="J12"/>
  <c r="J118"/>
  <c r="E7"/>
  <c r="E114"/>
  <c i="4" r="J37"/>
  <c r="J36"/>
  <c i="1" r="AY97"/>
  <c i="4" r="J35"/>
  <c i="1" r="AX97"/>
  <c i="4" r="BI358"/>
  <c r="BH358"/>
  <c r="BG358"/>
  <c r="BF358"/>
  <c r="T358"/>
  <c r="R358"/>
  <c r="P358"/>
  <c r="BI357"/>
  <c r="BH357"/>
  <c r="BG357"/>
  <c r="BF357"/>
  <c r="T357"/>
  <c r="R357"/>
  <c r="P357"/>
  <c r="BI350"/>
  <c r="BH350"/>
  <c r="BG350"/>
  <c r="BF350"/>
  <c r="T350"/>
  <c r="R350"/>
  <c r="P350"/>
  <c r="BI345"/>
  <c r="BH345"/>
  <c r="BG345"/>
  <c r="BF345"/>
  <c r="T345"/>
  <c r="R345"/>
  <c r="P345"/>
  <c r="BI341"/>
  <c r="BH341"/>
  <c r="BG341"/>
  <c r="BF341"/>
  <c r="T341"/>
  <c r="R341"/>
  <c r="P341"/>
  <c r="BI338"/>
  <c r="BH338"/>
  <c r="BG338"/>
  <c r="BF338"/>
  <c r="T338"/>
  <c r="R338"/>
  <c r="P338"/>
  <c r="BI334"/>
  <c r="BH334"/>
  <c r="BG334"/>
  <c r="BF334"/>
  <c r="T334"/>
  <c r="R334"/>
  <c r="P334"/>
  <c r="BI331"/>
  <c r="BH331"/>
  <c r="BG331"/>
  <c r="BF331"/>
  <c r="T331"/>
  <c r="R331"/>
  <c r="P331"/>
  <c r="BI327"/>
  <c r="BH327"/>
  <c r="BG327"/>
  <c r="BF327"/>
  <c r="T327"/>
  <c r="R327"/>
  <c r="P327"/>
  <c r="BI323"/>
  <c r="BH323"/>
  <c r="BG323"/>
  <c r="BF323"/>
  <c r="T323"/>
  <c r="R323"/>
  <c r="P323"/>
  <c r="BI319"/>
  <c r="BH319"/>
  <c r="BG319"/>
  <c r="BF319"/>
  <c r="T319"/>
  <c r="R319"/>
  <c r="P319"/>
  <c r="BI315"/>
  <c r="BH315"/>
  <c r="BG315"/>
  <c r="BF315"/>
  <c r="T315"/>
  <c r="R315"/>
  <c r="P315"/>
  <c r="BI311"/>
  <c r="BH311"/>
  <c r="BG311"/>
  <c r="BF311"/>
  <c r="T311"/>
  <c r="R311"/>
  <c r="P311"/>
  <c r="BI307"/>
  <c r="BH307"/>
  <c r="BG307"/>
  <c r="BF307"/>
  <c r="T307"/>
  <c r="R307"/>
  <c r="P307"/>
  <c r="BI303"/>
  <c r="BH303"/>
  <c r="BG303"/>
  <c r="BF303"/>
  <c r="T303"/>
  <c r="R303"/>
  <c r="P303"/>
  <c r="BI299"/>
  <c r="BH299"/>
  <c r="BG299"/>
  <c r="BF299"/>
  <c r="T299"/>
  <c r="R299"/>
  <c r="P299"/>
  <c r="BI295"/>
  <c r="BH295"/>
  <c r="BG295"/>
  <c r="BF295"/>
  <c r="T295"/>
  <c r="R295"/>
  <c r="P295"/>
  <c r="BI291"/>
  <c r="BH291"/>
  <c r="BG291"/>
  <c r="BF291"/>
  <c r="T291"/>
  <c r="R291"/>
  <c r="P291"/>
  <c r="BI286"/>
  <c r="BH286"/>
  <c r="BG286"/>
  <c r="BF286"/>
  <c r="T286"/>
  <c r="R286"/>
  <c r="P286"/>
  <c r="BI282"/>
  <c r="BH282"/>
  <c r="BG282"/>
  <c r="BF282"/>
  <c r="T282"/>
  <c r="R282"/>
  <c r="P282"/>
  <c r="BI277"/>
  <c r="BH277"/>
  <c r="BG277"/>
  <c r="BF277"/>
  <c r="T277"/>
  <c r="R277"/>
  <c r="P277"/>
  <c r="BI273"/>
  <c r="BH273"/>
  <c r="BG273"/>
  <c r="BF273"/>
  <c r="T273"/>
  <c r="R273"/>
  <c r="P273"/>
  <c r="BI269"/>
  <c r="BH269"/>
  <c r="BG269"/>
  <c r="BF269"/>
  <c r="T269"/>
  <c r="R269"/>
  <c r="P269"/>
  <c r="BI264"/>
  <c r="BH264"/>
  <c r="BG264"/>
  <c r="BF264"/>
  <c r="T264"/>
  <c r="R264"/>
  <c r="P264"/>
  <c r="BI260"/>
  <c r="BH260"/>
  <c r="BG260"/>
  <c r="BF260"/>
  <c r="T260"/>
  <c r="R260"/>
  <c r="P260"/>
  <c r="BI255"/>
  <c r="BH255"/>
  <c r="BG255"/>
  <c r="BF255"/>
  <c r="T255"/>
  <c r="R255"/>
  <c r="P255"/>
  <c r="BI251"/>
  <c r="BH251"/>
  <c r="BG251"/>
  <c r="BF251"/>
  <c r="T251"/>
  <c r="R251"/>
  <c r="P251"/>
  <c r="BI247"/>
  <c r="BH247"/>
  <c r="BG247"/>
  <c r="BF247"/>
  <c r="T247"/>
  <c r="R247"/>
  <c r="P247"/>
  <c r="BI243"/>
  <c r="BH243"/>
  <c r="BG243"/>
  <c r="BF243"/>
  <c r="T243"/>
  <c r="R243"/>
  <c r="P243"/>
  <c r="BI239"/>
  <c r="BH239"/>
  <c r="BG239"/>
  <c r="BF239"/>
  <c r="T239"/>
  <c r="R239"/>
  <c r="P239"/>
  <c r="BI235"/>
  <c r="BH235"/>
  <c r="BG235"/>
  <c r="BF235"/>
  <c r="T235"/>
  <c r="R235"/>
  <c r="P235"/>
  <c r="BI231"/>
  <c r="BH231"/>
  <c r="BG231"/>
  <c r="BF231"/>
  <c r="T231"/>
  <c r="R231"/>
  <c r="P231"/>
  <c r="BI227"/>
  <c r="BH227"/>
  <c r="BG227"/>
  <c r="BF227"/>
  <c r="T227"/>
  <c r="R227"/>
  <c r="P227"/>
  <c r="BI223"/>
  <c r="BH223"/>
  <c r="BG223"/>
  <c r="BF223"/>
  <c r="T223"/>
  <c r="R223"/>
  <c r="P223"/>
  <c r="BI218"/>
  <c r="BH218"/>
  <c r="BG218"/>
  <c r="BF218"/>
  <c r="T218"/>
  <c r="R218"/>
  <c r="P218"/>
  <c r="BI214"/>
  <c r="BH214"/>
  <c r="BG214"/>
  <c r="BF214"/>
  <c r="T214"/>
  <c r="R214"/>
  <c r="P214"/>
  <c r="BI210"/>
  <c r="BH210"/>
  <c r="BG210"/>
  <c r="BF210"/>
  <c r="T210"/>
  <c r="R210"/>
  <c r="P210"/>
  <c r="BI206"/>
  <c r="BH206"/>
  <c r="BG206"/>
  <c r="BF206"/>
  <c r="T206"/>
  <c r="R206"/>
  <c r="P206"/>
  <c r="BI202"/>
  <c r="BH202"/>
  <c r="BG202"/>
  <c r="BF202"/>
  <c r="T202"/>
  <c r="R202"/>
  <c r="P202"/>
  <c r="BI198"/>
  <c r="BH198"/>
  <c r="BG198"/>
  <c r="BF198"/>
  <c r="T198"/>
  <c r="R198"/>
  <c r="P198"/>
  <c r="BI194"/>
  <c r="BH194"/>
  <c r="BG194"/>
  <c r="BF194"/>
  <c r="T194"/>
  <c r="R194"/>
  <c r="P194"/>
  <c r="BI190"/>
  <c r="BH190"/>
  <c r="BG190"/>
  <c r="BF190"/>
  <c r="T190"/>
  <c r="R190"/>
  <c r="P190"/>
  <c r="BI186"/>
  <c r="BH186"/>
  <c r="BG186"/>
  <c r="BF186"/>
  <c r="T186"/>
  <c r="R186"/>
  <c r="P186"/>
  <c r="BI182"/>
  <c r="BH182"/>
  <c r="BG182"/>
  <c r="BF182"/>
  <c r="T182"/>
  <c r="R182"/>
  <c r="P182"/>
  <c r="BI179"/>
  <c r="BH179"/>
  <c r="BG179"/>
  <c r="BF179"/>
  <c r="T179"/>
  <c r="R179"/>
  <c r="P179"/>
  <c r="BI175"/>
  <c r="BH175"/>
  <c r="BG175"/>
  <c r="BF175"/>
  <c r="T175"/>
  <c r="R175"/>
  <c r="P175"/>
  <c r="BI172"/>
  <c r="BH172"/>
  <c r="BG172"/>
  <c r="BF172"/>
  <c r="T172"/>
  <c r="R172"/>
  <c r="P172"/>
  <c r="BI168"/>
  <c r="BH168"/>
  <c r="BG168"/>
  <c r="BF168"/>
  <c r="T168"/>
  <c r="R168"/>
  <c r="P168"/>
  <c r="BI164"/>
  <c r="BH164"/>
  <c r="BG164"/>
  <c r="BF164"/>
  <c r="T164"/>
  <c r="R164"/>
  <c r="P164"/>
  <c r="BI160"/>
  <c r="BH160"/>
  <c r="BG160"/>
  <c r="BF160"/>
  <c r="T160"/>
  <c r="R160"/>
  <c r="P160"/>
  <c r="BI158"/>
  <c r="BH158"/>
  <c r="BG158"/>
  <c r="BF158"/>
  <c r="T158"/>
  <c r="R158"/>
  <c r="P158"/>
  <c r="BI156"/>
  <c r="BH156"/>
  <c r="BG156"/>
  <c r="BF156"/>
  <c r="T156"/>
  <c r="R156"/>
  <c r="P156"/>
  <c r="BI152"/>
  <c r="BH152"/>
  <c r="BG152"/>
  <c r="BF152"/>
  <c r="T152"/>
  <c r="R152"/>
  <c r="P152"/>
  <c r="BI148"/>
  <c r="BH148"/>
  <c r="BG148"/>
  <c r="BF148"/>
  <c r="T148"/>
  <c r="R148"/>
  <c r="P148"/>
  <c r="BI144"/>
  <c r="BH144"/>
  <c r="BG144"/>
  <c r="BF144"/>
  <c r="T144"/>
  <c r="R144"/>
  <c r="P144"/>
  <c r="BI140"/>
  <c r="BH140"/>
  <c r="BG140"/>
  <c r="BF140"/>
  <c r="T140"/>
  <c r="R140"/>
  <c r="P140"/>
  <c r="BI138"/>
  <c r="BH138"/>
  <c r="BG138"/>
  <c r="BF138"/>
  <c r="T138"/>
  <c r="R138"/>
  <c r="P138"/>
  <c r="BI134"/>
  <c r="BH134"/>
  <c r="BG134"/>
  <c r="BF134"/>
  <c r="T134"/>
  <c r="R134"/>
  <c r="P134"/>
  <c r="BI130"/>
  <c r="BH130"/>
  <c r="BG130"/>
  <c r="BF130"/>
  <c r="T130"/>
  <c r="R130"/>
  <c r="P130"/>
  <c r="BI126"/>
  <c r="BH126"/>
  <c r="BG126"/>
  <c r="BF126"/>
  <c r="T126"/>
  <c r="R126"/>
  <c r="P126"/>
  <c r="BI125"/>
  <c r="BH125"/>
  <c r="BG125"/>
  <c r="BF125"/>
  <c r="T125"/>
  <c r="R125"/>
  <c r="P125"/>
  <c r="BI123"/>
  <c r="BH123"/>
  <c r="BG123"/>
  <c r="BF123"/>
  <c r="T123"/>
  <c r="R123"/>
  <c r="P123"/>
  <c r="J117"/>
  <c r="J116"/>
  <c r="F116"/>
  <c r="F114"/>
  <c r="E112"/>
  <c r="J92"/>
  <c r="J91"/>
  <c r="F91"/>
  <c r="F89"/>
  <c r="E87"/>
  <c r="J18"/>
  <c r="E18"/>
  <c r="F92"/>
  <c r="J17"/>
  <c r="J12"/>
  <c r="J114"/>
  <c r="E7"/>
  <c r="E110"/>
  <c i="3" r="J37"/>
  <c r="J36"/>
  <c i="1" r="AY96"/>
  <c i="3" r="J35"/>
  <c i="1" r="AX96"/>
  <c i="3" r="BI180"/>
  <c r="BH180"/>
  <c r="BG180"/>
  <c r="BF180"/>
  <c r="T180"/>
  <c r="R180"/>
  <c r="P180"/>
  <c r="BI178"/>
  <c r="BH178"/>
  <c r="BG178"/>
  <c r="BF178"/>
  <c r="T178"/>
  <c r="R178"/>
  <c r="P178"/>
  <c r="BI176"/>
  <c r="BH176"/>
  <c r="BG176"/>
  <c r="BF176"/>
  <c r="T176"/>
  <c r="R176"/>
  <c r="P176"/>
  <c r="BI173"/>
  <c r="BH173"/>
  <c r="BG173"/>
  <c r="BF173"/>
  <c r="T173"/>
  <c r="R173"/>
  <c r="P173"/>
  <c r="BI170"/>
  <c r="BH170"/>
  <c r="BG170"/>
  <c r="BF170"/>
  <c r="T170"/>
  <c r="R170"/>
  <c r="P170"/>
  <c r="BI167"/>
  <c r="BH167"/>
  <c r="BG167"/>
  <c r="BF167"/>
  <c r="T167"/>
  <c r="R167"/>
  <c r="P167"/>
  <c r="BI165"/>
  <c r="BH165"/>
  <c r="BG165"/>
  <c r="BF165"/>
  <c r="T165"/>
  <c r="R165"/>
  <c r="P165"/>
  <c r="BI162"/>
  <c r="BH162"/>
  <c r="BG162"/>
  <c r="BF162"/>
  <c r="T162"/>
  <c r="R162"/>
  <c r="P162"/>
  <c r="BI159"/>
  <c r="BH159"/>
  <c r="BG159"/>
  <c r="BF159"/>
  <c r="T159"/>
  <c r="R159"/>
  <c r="P159"/>
  <c r="BI157"/>
  <c r="BH157"/>
  <c r="BG157"/>
  <c r="BF157"/>
  <c r="T157"/>
  <c r="R157"/>
  <c r="P157"/>
  <c r="BI154"/>
  <c r="BH154"/>
  <c r="BG154"/>
  <c r="BF154"/>
  <c r="T154"/>
  <c r="R154"/>
  <c r="P154"/>
  <c r="BI152"/>
  <c r="BH152"/>
  <c r="BG152"/>
  <c r="BF152"/>
  <c r="T152"/>
  <c r="R152"/>
  <c r="P152"/>
  <c r="BI148"/>
  <c r="BH148"/>
  <c r="BG148"/>
  <c r="BF148"/>
  <c r="T148"/>
  <c r="R148"/>
  <c r="P148"/>
  <c r="BI147"/>
  <c r="BH147"/>
  <c r="BG147"/>
  <c r="BF147"/>
  <c r="T147"/>
  <c r="R147"/>
  <c r="P147"/>
  <c r="BI146"/>
  <c r="BH146"/>
  <c r="BG146"/>
  <c r="BF146"/>
  <c r="T146"/>
  <c r="R146"/>
  <c r="P146"/>
  <c r="BI144"/>
  <c r="BH144"/>
  <c r="BG144"/>
  <c r="BF144"/>
  <c r="T144"/>
  <c r="R144"/>
  <c r="P144"/>
  <c r="BI143"/>
  <c r="BH143"/>
  <c r="BG143"/>
  <c r="BF143"/>
  <c r="T143"/>
  <c r="R143"/>
  <c r="P143"/>
  <c r="BI142"/>
  <c r="BH142"/>
  <c r="BG142"/>
  <c r="BF142"/>
  <c r="T142"/>
  <c r="R142"/>
  <c r="P142"/>
  <c r="BI141"/>
  <c r="BH141"/>
  <c r="BG141"/>
  <c r="BF141"/>
  <c r="T141"/>
  <c r="R141"/>
  <c r="P141"/>
  <c r="BI138"/>
  <c r="BH138"/>
  <c r="BG138"/>
  <c r="BF138"/>
  <c r="T138"/>
  <c r="R138"/>
  <c r="P138"/>
  <c r="BI135"/>
  <c r="BH135"/>
  <c r="BG135"/>
  <c r="BF135"/>
  <c r="T135"/>
  <c r="R135"/>
  <c r="P135"/>
  <c r="BI133"/>
  <c r="BH133"/>
  <c r="BG133"/>
  <c r="BF133"/>
  <c r="T133"/>
  <c r="R133"/>
  <c r="P133"/>
  <c r="BI130"/>
  <c r="BH130"/>
  <c r="BG130"/>
  <c r="BF130"/>
  <c r="T130"/>
  <c r="R130"/>
  <c r="P130"/>
  <c r="BI125"/>
  <c r="BH125"/>
  <c r="BG125"/>
  <c r="BF125"/>
  <c r="T125"/>
  <c r="R125"/>
  <c r="P125"/>
  <c r="J119"/>
  <c r="J118"/>
  <c r="F118"/>
  <c r="F116"/>
  <c r="E114"/>
  <c r="J92"/>
  <c r="J91"/>
  <c r="F91"/>
  <c r="F89"/>
  <c r="E87"/>
  <c r="J18"/>
  <c r="E18"/>
  <c r="F119"/>
  <c r="J17"/>
  <c r="J12"/>
  <c r="J116"/>
  <c r="E7"/>
  <c r="E85"/>
  <c i="2" r="J37"/>
  <c r="J36"/>
  <c i="1" r="AY95"/>
  <c i="2" r="J35"/>
  <c i="1" r="AX95"/>
  <c i="2" r="BI354"/>
  <c r="BH354"/>
  <c r="BG354"/>
  <c r="BF354"/>
  <c r="T354"/>
  <c r="R354"/>
  <c r="P354"/>
  <c r="BI352"/>
  <c r="BH352"/>
  <c r="BG352"/>
  <c r="BF352"/>
  <c r="T352"/>
  <c r="R352"/>
  <c r="P352"/>
  <c r="BI350"/>
  <c r="BH350"/>
  <c r="BG350"/>
  <c r="BF350"/>
  <c r="T350"/>
  <c r="R350"/>
  <c r="P350"/>
  <c r="BI345"/>
  <c r="BH345"/>
  <c r="BG345"/>
  <c r="BF345"/>
  <c r="T345"/>
  <c r="R345"/>
  <c r="P345"/>
  <c r="BI336"/>
  <c r="BH336"/>
  <c r="BG336"/>
  <c r="BF336"/>
  <c r="T336"/>
  <c r="R336"/>
  <c r="P336"/>
  <c r="BI330"/>
  <c r="BH330"/>
  <c r="BG330"/>
  <c r="BF330"/>
  <c r="T330"/>
  <c r="R330"/>
  <c r="P330"/>
  <c r="BI325"/>
  <c r="BH325"/>
  <c r="BG325"/>
  <c r="BF325"/>
  <c r="T325"/>
  <c r="R325"/>
  <c r="P325"/>
  <c r="BI322"/>
  <c r="BH322"/>
  <c r="BG322"/>
  <c r="BF322"/>
  <c r="T322"/>
  <c r="R322"/>
  <c r="P322"/>
  <c r="BI309"/>
  <c r="BH309"/>
  <c r="BG309"/>
  <c r="BF309"/>
  <c r="T309"/>
  <c r="R309"/>
  <c r="P309"/>
  <c r="BI307"/>
  <c r="BH307"/>
  <c r="BG307"/>
  <c r="BF307"/>
  <c r="T307"/>
  <c r="R307"/>
  <c r="P307"/>
  <c r="BI306"/>
  <c r="BH306"/>
  <c r="BG306"/>
  <c r="BF306"/>
  <c r="T306"/>
  <c r="R306"/>
  <c r="P306"/>
  <c r="BI304"/>
  <c r="BH304"/>
  <c r="BG304"/>
  <c r="BF304"/>
  <c r="T304"/>
  <c r="R304"/>
  <c r="P304"/>
  <c r="BI302"/>
  <c r="BH302"/>
  <c r="BG302"/>
  <c r="BF302"/>
  <c r="T302"/>
  <c r="R302"/>
  <c r="P302"/>
  <c r="BI300"/>
  <c r="BH300"/>
  <c r="BG300"/>
  <c r="BF300"/>
  <c r="T300"/>
  <c r="R300"/>
  <c r="P300"/>
  <c r="BI298"/>
  <c r="BH298"/>
  <c r="BG298"/>
  <c r="BF298"/>
  <c r="T298"/>
  <c r="R298"/>
  <c r="P298"/>
  <c r="BI297"/>
  <c r="BH297"/>
  <c r="BG297"/>
  <c r="BF297"/>
  <c r="T297"/>
  <c r="R297"/>
  <c r="P297"/>
  <c r="BI294"/>
  <c r="BH294"/>
  <c r="BG294"/>
  <c r="BF294"/>
  <c r="T294"/>
  <c r="R294"/>
  <c r="P294"/>
  <c r="BI292"/>
  <c r="BH292"/>
  <c r="BG292"/>
  <c r="BF292"/>
  <c r="T292"/>
  <c r="R292"/>
  <c r="P292"/>
  <c r="BI290"/>
  <c r="BH290"/>
  <c r="BG290"/>
  <c r="BF290"/>
  <c r="T290"/>
  <c r="R290"/>
  <c r="P290"/>
  <c r="BI288"/>
  <c r="BH288"/>
  <c r="BG288"/>
  <c r="BF288"/>
  <c r="T288"/>
  <c r="R288"/>
  <c r="P288"/>
  <c r="BI285"/>
  <c r="BH285"/>
  <c r="BG285"/>
  <c r="BF285"/>
  <c r="T285"/>
  <c r="R285"/>
  <c r="P285"/>
  <c r="BI283"/>
  <c r="BH283"/>
  <c r="BG283"/>
  <c r="BF283"/>
  <c r="T283"/>
  <c r="R283"/>
  <c r="P283"/>
  <c r="BI280"/>
  <c r="BH280"/>
  <c r="BG280"/>
  <c r="BF280"/>
  <c r="T280"/>
  <c r="R280"/>
  <c r="P280"/>
  <c r="BI277"/>
  <c r="BH277"/>
  <c r="BG277"/>
  <c r="BF277"/>
  <c r="T277"/>
  <c r="R277"/>
  <c r="P277"/>
  <c r="BI274"/>
  <c r="BH274"/>
  <c r="BG274"/>
  <c r="BF274"/>
  <c r="T274"/>
  <c r="R274"/>
  <c r="P274"/>
  <c r="BI272"/>
  <c r="BH272"/>
  <c r="BG272"/>
  <c r="BF272"/>
  <c r="T272"/>
  <c r="R272"/>
  <c r="P272"/>
  <c r="BI269"/>
  <c r="BH269"/>
  <c r="BG269"/>
  <c r="BF269"/>
  <c r="T269"/>
  <c r="R269"/>
  <c r="P269"/>
  <c r="BI267"/>
  <c r="BH267"/>
  <c r="BG267"/>
  <c r="BF267"/>
  <c r="T267"/>
  <c r="R267"/>
  <c r="P267"/>
  <c r="BI264"/>
  <c r="BH264"/>
  <c r="BG264"/>
  <c r="BF264"/>
  <c r="T264"/>
  <c r="R264"/>
  <c r="P264"/>
  <c r="BI262"/>
  <c r="BH262"/>
  <c r="BG262"/>
  <c r="BF262"/>
  <c r="T262"/>
  <c r="R262"/>
  <c r="P262"/>
  <c r="BI259"/>
  <c r="BH259"/>
  <c r="BG259"/>
  <c r="BF259"/>
  <c r="T259"/>
  <c r="R259"/>
  <c r="P259"/>
  <c r="BI257"/>
  <c r="BH257"/>
  <c r="BG257"/>
  <c r="BF257"/>
  <c r="T257"/>
  <c r="R257"/>
  <c r="P257"/>
  <c r="BI254"/>
  <c r="BH254"/>
  <c r="BG254"/>
  <c r="BF254"/>
  <c r="T254"/>
  <c r="R254"/>
  <c r="P254"/>
  <c r="BI251"/>
  <c r="BH251"/>
  <c r="BG251"/>
  <c r="BF251"/>
  <c r="T251"/>
  <c r="R251"/>
  <c r="P251"/>
  <c r="BI248"/>
  <c r="BH248"/>
  <c r="BG248"/>
  <c r="BF248"/>
  <c r="T248"/>
  <c r="R248"/>
  <c r="P248"/>
  <c r="BI245"/>
  <c r="BH245"/>
  <c r="BG245"/>
  <c r="BF245"/>
  <c r="T245"/>
  <c r="R245"/>
  <c r="P245"/>
  <c r="BI239"/>
  <c r="BH239"/>
  <c r="BG239"/>
  <c r="BF239"/>
  <c r="T239"/>
  <c r="R239"/>
  <c r="P239"/>
  <c r="BI237"/>
  <c r="BH237"/>
  <c r="BG237"/>
  <c r="BF237"/>
  <c r="T237"/>
  <c r="R237"/>
  <c r="P237"/>
  <c r="BI235"/>
  <c r="BH235"/>
  <c r="BG235"/>
  <c r="BF235"/>
  <c r="T235"/>
  <c r="R235"/>
  <c r="P235"/>
  <c r="BI233"/>
  <c r="BH233"/>
  <c r="BG233"/>
  <c r="BF233"/>
  <c r="T233"/>
  <c r="R233"/>
  <c r="P233"/>
  <c r="BI231"/>
  <c r="BH231"/>
  <c r="BG231"/>
  <c r="BF231"/>
  <c r="T231"/>
  <c r="R231"/>
  <c r="P231"/>
  <c r="BI227"/>
  <c r="BH227"/>
  <c r="BG227"/>
  <c r="BF227"/>
  <c r="T227"/>
  <c r="R227"/>
  <c r="P227"/>
  <c r="BI224"/>
  <c r="BH224"/>
  <c r="BG224"/>
  <c r="BF224"/>
  <c r="T224"/>
  <c r="R224"/>
  <c r="P224"/>
  <c r="BI222"/>
  <c r="BH222"/>
  <c r="BG222"/>
  <c r="BF222"/>
  <c r="T222"/>
  <c r="R222"/>
  <c r="P222"/>
  <c r="BI219"/>
  <c r="BH219"/>
  <c r="BG219"/>
  <c r="BF219"/>
  <c r="T219"/>
  <c r="R219"/>
  <c r="P219"/>
  <c r="BI217"/>
  <c r="BH217"/>
  <c r="BG217"/>
  <c r="BF217"/>
  <c r="T217"/>
  <c r="R217"/>
  <c r="P217"/>
  <c r="BI215"/>
  <c r="BH215"/>
  <c r="BG215"/>
  <c r="BF215"/>
  <c r="T215"/>
  <c r="R215"/>
  <c r="P215"/>
  <c r="BI211"/>
  <c r="BH211"/>
  <c r="BG211"/>
  <c r="BF211"/>
  <c r="T211"/>
  <c r="R211"/>
  <c r="P211"/>
  <c r="BI209"/>
  <c r="BH209"/>
  <c r="BG209"/>
  <c r="BF209"/>
  <c r="T209"/>
  <c r="R209"/>
  <c r="P209"/>
  <c r="BI206"/>
  <c r="BH206"/>
  <c r="BG206"/>
  <c r="BF206"/>
  <c r="T206"/>
  <c r="R206"/>
  <c r="P206"/>
  <c r="BI205"/>
  <c r="BH205"/>
  <c r="BG205"/>
  <c r="BF205"/>
  <c r="T205"/>
  <c r="R205"/>
  <c r="P205"/>
  <c r="BI203"/>
  <c r="BH203"/>
  <c r="BG203"/>
  <c r="BF203"/>
  <c r="T203"/>
  <c r="R203"/>
  <c r="P203"/>
  <c r="BI201"/>
  <c r="BH201"/>
  <c r="BG201"/>
  <c r="BF201"/>
  <c r="T201"/>
  <c r="R201"/>
  <c r="P201"/>
  <c r="BI198"/>
  <c r="BH198"/>
  <c r="BG198"/>
  <c r="BF198"/>
  <c r="T198"/>
  <c r="R198"/>
  <c r="P198"/>
  <c r="BI195"/>
  <c r="BH195"/>
  <c r="BG195"/>
  <c r="BF195"/>
  <c r="T195"/>
  <c r="R195"/>
  <c r="P195"/>
  <c r="BI190"/>
  <c r="BH190"/>
  <c r="BG190"/>
  <c r="BF190"/>
  <c r="T190"/>
  <c r="R190"/>
  <c r="P190"/>
  <c r="BI186"/>
  <c r="BH186"/>
  <c r="BG186"/>
  <c r="BF186"/>
  <c r="T186"/>
  <c r="R186"/>
  <c r="P186"/>
  <c r="BI182"/>
  <c r="BH182"/>
  <c r="BG182"/>
  <c r="BF182"/>
  <c r="T182"/>
  <c r="R182"/>
  <c r="P182"/>
  <c r="BI179"/>
  <c r="BH179"/>
  <c r="BG179"/>
  <c r="BF179"/>
  <c r="T179"/>
  <c r="R179"/>
  <c r="P179"/>
  <c r="BI176"/>
  <c r="BH176"/>
  <c r="BG176"/>
  <c r="BF176"/>
  <c r="T176"/>
  <c r="R176"/>
  <c r="P176"/>
  <c r="BI174"/>
  <c r="BH174"/>
  <c r="BG174"/>
  <c r="BF174"/>
  <c r="T174"/>
  <c r="R174"/>
  <c r="P174"/>
  <c r="BI168"/>
  <c r="BH168"/>
  <c r="BG168"/>
  <c r="BF168"/>
  <c r="T168"/>
  <c r="R168"/>
  <c r="P168"/>
  <c r="BI165"/>
  <c r="BH165"/>
  <c r="BG165"/>
  <c r="BF165"/>
  <c r="T165"/>
  <c r="R165"/>
  <c r="P165"/>
  <c r="BI163"/>
  <c r="BH163"/>
  <c r="BG163"/>
  <c r="BF163"/>
  <c r="T163"/>
  <c r="R163"/>
  <c r="P163"/>
  <c r="BI160"/>
  <c r="BH160"/>
  <c r="BG160"/>
  <c r="BF160"/>
  <c r="T160"/>
  <c r="R160"/>
  <c r="P160"/>
  <c r="BI157"/>
  <c r="BH157"/>
  <c r="BG157"/>
  <c r="BF157"/>
  <c r="T157"/>
  <c r="R157"/>
  <c r="P157"/>
  <c r="BI154"/>
  <c r="BH154"/>
  <c r="BG154"/>
  <c r="BF154"/>
  <c r="T154"/>
  <c r="R154"/>
  <c r="P154"/>
  <c r="BI151"/>
  <c r="BH151"/>
  <c r="BG151"/>
  <c r="BF151"/>
  <c r="T151"/>
  <c r="R151"/>
  <c r="P151"/>
  <c r="BI148"/>
  <c r="BH148"/>
  <c r="BG148"/>
  <c r="BF148"/>
  <c r="T148"/>
  <c r="R148"/>
  <c r="P148"/>
  <c r="BI145"/>
  <c r="BH145"/>
  <c r="BG145"/>
  <c r="BF145"/>
  <c r="T145"/>
  <c r="R145"/>
  <c r="P145"/>
  <c r="BI142"/>
  <c r="BH142"/>
  <c r="BG142"/>
  <c r="BF142"/>
  <c r="T142"/>
  <c r="R142"/>
  <c r="P142"/>
  <c r="BI139"/>
  <c r="BH139"/>
  <c r="BG139"/>
  <c r="BF139"/>
  <c r="T139"/>
  <c r="R139"/>
  <c r="P139"/>
  <c r="BI136"/>
  <c r="BH136"/>
  <c r="BG136"/>
  <c r="BF136"/>
  <c r="T136"/>
  <c r="R136"/>
  <c r="P136"/>
  <c r="BI133"/>
  <c r="BH133"/>
  <c r="BG133"/>
  <c r="BF133"/>
  <c r="T133"/>
  <c r="R133"/>
  <c r="P133"/>
  <c r="BI130"/>
  <c r="BH130"/>
  <c r="BG130"/>
  <c r="BF130"/>
  <c r="T130"/>
  <c r="R130"/>
  <c r="P130"/>
  <c r="BI127"/>
  <c r="BH127"/>
  <c r="BG127"/>
  <c r="BF127"/>
  <c r="T127"/>
  <c r="R127"/>
  <c r="P127"/>
  <c r="J121"/>
  <c r="J120"/>
  <c r="F120"/>
  <c r="F118"/>
  <c r="E116"/>
  <c r="J92"/>
  <c r="J91"/>
  <c r="F91"/>
  <c r="F89"/>
  <c r="E87"/>
  <c r="J18"/>
  <c r="E18"/>
  <c r="F92"/>
  <c r="J17"/>
  <c r="J12"/>
  <c r="J118"/>
  <c r="E7"/>
  <c r="E114"/>
  <c i="1" r="L90"/>
  <c r="AM90"/>
  <c r="AM89"/>
  <c r="L89"/>
  <c r="AM87"/>
  <c r="L87"/>
  <c r="L85"/>
  <c r="L84"/>
  <c i="5" r="J152"/>
  <c r="BK144"/>
  <c r="J143"/>
  <c r="J139"/>
  <c r="J134"/>
  <c r="J133"/>
  <c r="J132"/>
  <c i="4" r="BK327"/>
  <c r="BK311"/>
  <c r="BK295"/>
  <c r="J286"/>
  <c r="J269"/>
  <c r="BK264"/>
  <c r="J260"/>
  <c r="J255"/>
  <c r="J251"/>
  <c r="J243"/>
  <c r="BK239"/>
  <c r="BK231"/>
  <c r="J227"/>
  <c r="BK223"/>
  <c r="J206"/>
  <c r="J198"/>
  <c r="J175"/>
  <c r="J172"/>
  <c r="J152"/>
  <c r="J144"/>
  <c r="J134"/>
  <c i="2" r="BK350"/>
  <c r="BK345"/>
  <c r="BK336"/>
  <c r="BK330"/>
  <c r="J322"/>
  <c r="J309"/>
  <c r="J302"/>
  <c r="J300"/>
  <c r="BK294"/>
  <c r="BK290"/>
  <c r="BK285"/>
  <c r="BK283"/>
  <c r="J280"/>
  <c r="BK274"/>
  <c r="J269"/>
  <c r="BK262"/>
  <c r="BK251"/>
  <c r="BK237"/>
  <c r="BK235"/>
  <c r="J227"/>
  <c r="BK217"/>
  <c r="J211"/>
  <c r="BK198"/>
  <c r="BK190"/>
  <c r="J168"/>
  <c r="BK163"/>
  <c r="BK160"/>
  <c r="BK151"/>
  <c r="J145"/>
  <c r="BK139"/>
  <c r="J133"/>
  <c r="J127"/>
  <c i="5" r="J148"/>
  <c i="4" r="BK286"/>
  <c r="BK277"/>
  <c r="J214"/>
  <c r="BK210"/>
  <c r="J194"/>
  <c r="J190"/>
  <c r="BK182"/>
  <c r="BK179"/>
  <c r="J160"/>
  <c r="J156"/>
  <c r="J138"/>
  <c i="3" r="J170"/>
  <c r="J165"/>
  <c r="BK154"/>
  <c r="J147"/>
  <c r="J142"/>
  <c i="2" r="J354"/>
  <c r="J352"/>
  <c r="J325"/>
  <c r="BK309"/>
  <c r="BK307"/>
  <c r="BK306"/>
  <c r="J304"/>
  <c r="BK300"/>
  <c r="J297"/>
  <c r="J294"/>
  <c r="J292"/>
  <c r="J290"/>
  <c r="J285"/>
  <c r="BK277"/>
  <c r="BK272"/>
  <c r="BK269"/>
  <c r="J259"/>
  <c r="J254"/>
  <c r="J233"/>
  <c r="J231"/>
  <c r="BK224"/>
  <c r="J222"/>
  <c r="J219"/>
  <c r="J209"/>
  <c r="BK203"/>
  <c r="BK201"/>
  <c r="J195"/>
  <c r="BK182"/>
  <c r="J165"/>
  <c r="BK157"/>
  <c r="BK136"/>
  <c r="J130"/>
  <c i="1" r="AS94"/>
  <c i="5" r="BK152"/>
  <c r="J150"/>
  <c r="BK146"/>
  <c r="J144"/>
  <c r="J142"/>
  <c r="BK140"/>
  <c r="J135"/>
  <c r="BK134"/>
  <c r="J128"/>
  <c i="4" r="BK338"/>
  <c r="J331"/>
  <c r="BK319"/>
  <c r="BK315"/>
  <c i="2" r="BK239"/>
  <c r="J237"/>
  <c r="J235"/>
  <c r="BK233"/>
  <c r="BK219"/>
  <c r="J217"/>
  <c r="J206"/>
  <c r="J205"/>
  <c r="J182"/>
  <c r="J179"/>
  <c r="BK168"/>
  <c r="BK165"/>
  <c r="J139"/>
  <c r="BK127"/>
  <c i="5" r="BK150"/>
  <c r="BK143"/>
  <c r="BK137"/>
  <c r="BK131"/>
  <c r="BK130"/>
  <c r="BK128"/>
  <c i="4" r="BK358"/>
  <c r="J357"/>
  <c r="BK345"/>
  <c r="BK341"/>
  <c r="BK303"/>
  <c r="J295"/>
  <c r="BK273"/>
  <c r="J264"/>
  <c r="J235"/>
  <c r="J218"/>
  <c r="BK206"/>
  <c r="J202"/>
  <c r="J182"/>
  <c r="J158"/>
  <c r="J140"/>
  <c r="BK130"/>
  <c i="3" r="J180"/>
  <c r="BK178"/>
  <c r="J176"/>
  <c r="J173"/>
  <c r="BK152"/>
  <c r="J148"/>
  <c r="J143"/>
  <c r="J141"/>
  <c r="J135"/>
  <c r="J130"/>
  <c i="2" r="BK352"/>
  <c r="J345"/>
  <c r="J336"/>
  <c r="BK292"/>
  <c r="J283"/>
  <c r="J272"/>
  <c r="BK267"/>
  <c r="BK257"/>
  <c r="J251"/>
  <c r="BK245"/>
  <c r="J215"/>
  <c r="J201"/>
  <c r="BK186"/>
  <c r="BK176"/>
  <c r="J148"/>
  <c r="BK142"/>
  <c r="BK133"/>
  <c i="5" r="BK148"/>
  <c r="J138"/>
  <c r="J137"/>
  <c r="BK135"/>
  <c r="BK133"/>
  <c i="4" r="J358"/>
  <c r="J350"/>
  <c r="J341"/>
  <c r="J338"/>
  <c r="J334"/>
  <c r="J323"/>
  <c r="J311"/>
  <c r="BK307"/>
  <c r="BK291"/>
  <c r="J277"/>
  <c r="BK269"/>
  <c r="BK260"/>
  <c r="BK255"/>
  <c r="BK251"/>
  <c r="BK235"/>
  <c r="J179"/>
  <c r="J164"/>
  <c r="BK144"/>
  <c r="J130"/>
  <c r="J125"/>
  <c r="J123"/>
  <c i="3" r="BK180"/>
  <c r="BK173"/>
  <c r="BK165"/>
  <c r="BK162"/>
  <c r="J159"/>
  <c r="BK148"/>
  <c r="BK147"/>
  <c r="BK146"/>
  <c r="J144"/>
  <c r="BK143"/>
  <c r="J133"/>
  <c r="J125"/>
  <c i="2" r="BK354"/>
  <c r="J350"/>
  <c r="J330"/>
  <c r="BK322"/>
  <c r="J307"/>
  <c r="BK304"/>
  <c r="J298"/>
  <c r="BK297"/>
  <c r="BK288"/>
  <c r="J277"/>
  <c r="J274"/>
  <c r="J262"/>
  <c r="BK259"/>
  <c r="J248"/>
  <c r="J245"/>
  <c r="BK231"/>
  <c r="BK227"/>
  <c r="BK222"/>
  <c r="BK211"/>
  <c r="J203"/>
  <c r="J198"/>
  <c r="J186"/>
  <c r="BK179"/>
  <c r="J176"/>
  <c i="5" r="J146"/>
  <c r="BK142"/>
  <c r="BK139"/>
  <c i="4" r="BK323"/>
  <c r="J319"/>
  <c r="BK299"/>
  <c r="J291"/>
  <c r="J282"/>
  <c r="J273"/>
  <c r="J231"/>
  <c r="BK214"/>
  <c r="BK194"/>
  <c r="BK186"/>
  <c r="BK138"/>
  <c r="J126"/>
  <c i="3" r="BK167"/>
  <c r="J162"/>
  <c r="BK159"/>
  <c r="J157"/>
  <c r="BK144"/>
  <c r="BK142"/>
  <c r="BK141"/>
  <c r="BK138"/>
  <c r="BK130"/>
  <c i="2" r="BK325"/>
  <c r="J306"/>
  <c r="BK302"/>
  <c r="BK298"/>
  <c r="J288"/>
  <c r="BK280"/>
  <c r="J267"/>
  <c r="J264"/>
  <c r="BK254"/>
  <c r="J239"/>
  <c r="J224"/>
  <c r="BK215"/>
  <c r="BK209"/>
  <c r="BK206"/>
  <c r="J160"/>
  <c r="J154"/>
  <c r="J151"/>
  <c r="BK145"/>
  <c r="J136"/>
  <c r="BK130"/>
  <c i="5" r="J140"/>
  <c r="BK138"/>
  <c r="J130"/>
  <c r="J129"/>
  <c r="BK127"/>
  <c i="4" r="BK334"/>
  <c r="J247"/>
  <c r="BK227"/>
  <c r="J223"/>
  <c r="BK218"/>
  <c r="J210"/>
  <c r="J186"/>
  <c r="BK168"/>
  <c r="BK160"/>
  <c r="BK156"/>
  <c r="BK152"/>
  <c r="BK148"/>
  <c r="BK123"/>
  <c i="3" r="J178"/>
  <c r="BK176"/>
  <c r="BK170"/>
  <c r="J167"/>
  <c r="BK157"/>
  <c r="J154"/>
  <c r="J152"/>
  <c r="J146"/>
  <c r="J138"/>
  <c r="BK135"/>
  <c r="BK133"/>
  <c r="BK125"/>
  <c i="2" r="BK264"/>
  <c r="J257"/>
  <c r="BK248"/>
  <c r="BK205"/>
  <c r="BK174"/>
  <c r="J163"/>
  <c r="J157"/>
  <c r="BK154"/>
  <c r="BK148"/>
  <c r="J142"/>
  <c i="5" r="BK132"/>
  <c r="J131"/>
  <c r="BK129"/>
  <c r="J127"/>
  <c i="4" r="BK357"/>
  <c r="BK350"/>
  <c r="J345"/>
  <c r="BK331"/>
  <c r="J327"/>
  <c r="J315"/>
  <c r="J307"/>
  <c r="J303"/>
  <c r="J299"/>
  <c r="BK282"/>
  <c r="BK247"/>
  <c r="BK243"/>
  <c r="J239"/>
  <c r="BK202"/>
  <c r="BK198"/>
  <c r="BK190"/>
  <c r="BK175"/>
  <c r="BK172"/>
  <c r="J168"/>
  <c r="BK164"/>
  <c r="BK158"/>
  <c r="J148"/>
  <c r="BK140"/>
  <c r="BK134"/>
  <c r="BK126"/>
  <c r="BK125"/>
  <c i="2" r="BK195"/>
  <c r="J190"/>
  <c r="J174"/>
  <c i="4" l="1" r="BK356"/>
  <c r="BK355"/>
  <c r="J355"/>
  <c r="J99"/>
  <c i="2" r="BK173"/>
  <c r="J173"/>
  <c r="J99"/>
  <c r="P247"/>
  <c r="P308"/>
  <c r="R349"/>
  <c i="3" r="P164"/>
  <c r="P175"/>
  <c i="4" r="R122"/>
  <c r="R121"/>
  <c r="P356"/>
  <c r="P355"/>
  <c i="2" r="P126"/>
  <c r="T173"/>
  <c r="BK218"/>
  <c r="J218"/>
  <c r="J101"/>
  <c r="R218"/>
  <c r="BK308"/>
  <c r="J308"/>
  <c r="J103"/>
  <c r="BK349"/>
  <c r="J349"/>
  <c r="J104"/>
  <c i="3" r="P124"/>
  <c r="P140"/>
  <c r="BK151"/>
  <c r="J151"/>
  <c r="J100"/>
  <c r="R151"/>
  <c r="T164"/>
  <c r="R175"/>
  <c i="4" r="BK122"/>
  <c r="J122"/>
  <c r="J98"/>
  <c i="2" r="BK126"/>
  <c r="R126"/>
  <c r="BK214"/>
  <c r="J214"/>
  <c r="J100"/>
  <c r="R214"/>
  <c r="P218"/>
  <c r="R247"/>
  <c r="P349"/>
  <c i="3" r="T124"/>
  <c r="R140"/>
  <c r="T140"/>
  <c r="BK164"/>
  <c r="J164"/>
  <c r="J101"/>
  <c r="BK175"/>
  <c r="J175"/>
  <c r="J102"/>
  <c i="2" r="T126"/>
  <c r="BK247"/>
  <c r="J247"/>
  <c r="J102"/>
  <c r="R308"/>
  <c r="T349"/>
  <c i="3" r="R124"/>
  <c r="R123"/>
  <c r="R122"/>
  <c r="P151"/>
  <c r="R164"/>
  <c r="T175"/>
  <c i="5" r="R126"/>
  <c i="2" r="P173"/>
  <c r="P214"/>
  <c r="T247"/>
  <c i="4" r="T122"/>
  <c r="T121"/>
  <c r="T120"/>
  <c r="R356"/>
  <c r="R355"/>
  <c i="5" r="BK126"/>
  <c r="T126"/>
  <c r="R136"/>
  <c i="3" r="BK124"/>
  <c r="J124"/>
  <c r="J98"/>
  <c r="BK140"/>
  <c r="J140"/>
  <c r="J99"/>
  <c r="T151"/>
  <c i="5" r="P136"/>
  <c i="2" r="R173"/>
  <c r="T214"/>
  <c r="T218"/>
  <c r="T308"/>
  <c i="4" r="P122"/>
  <c r="P121"/>
  <c r="P120"/>
  <c i="1" r="AU97"/>
  <c i="4" r="T356"/>
  <c r="T355"/>
  <c i="5" r="P126"/>
  <c r="BK136"/>
  <c r="J136"/>
  <c r="J99"/>
  <c r="T136"/>
  <c r="BK141"/>
  <c r="J141"/>
  <c r="J100"/>
  <c r="P141"/>
  <c r="R141"/>
  <c r="T141"/>
  <c i="2" r="F121"/>
  <c r="BE139"/>
  <c r="BE179"/>
  <c i="4" r="J89"/>
  <c r="BE130"/>
  <c r="BE160"/>
  <c r="BE182"/>
  <c r="BE277"/>
  <c r="BE311"/>
  <c r="BE319"/>
  <c r="BE327"/>
  <c r="BE345"/>
  <c i="5" r="E85"/>
  <c i="2" r="BE127"/>
  <c r="BE136"/>
  <c r="BE145"/>
  <c r="BE151"/>
  <c r="BE165"/>
  <c r="BE245"/>
  <c r="BE254"/>
  <c r="BE269"/>
  <c i="3" r="E112"/>
  <c r="BE138"/>
  <c r="BE148"/>
  <c r="BE165"/>
  <c r="BE173"/>
  <c i="4" r="BE172"/>
  <c r="BE175"/>
  <c r="BE179"/>
  <c r="BE206"/>
  <c r="BE239"/>
  <c r="BE255"/>
  <c r="BE269"/>
  <c r="BE341"/>
  <c i="5" r="BE131"/>
  <c r="BE134"/>
  <c r="BE137"/>
  <c r="BE139"/>
  <c i="2" r="J89"/>
  <c r="BE148"/>
  <c r="BE205"/>
  <c r="BE219"/>
  <c r="BE224"/>
  <c r="BE235"/>
  <c r="BE237"/>
  <c r="BE272"/>
  <c r="BE285"/>
  <c r="BE290"/>
  <c r="BE297"/>
  <c r="BE300"/>
  <c r="BE304"/>
  <c r="BE307"/>
  <c r="BE350"/>
  <c r="BE354"/>
  <c i="3" r="F92"/>
  <c r="BE130"/>
  <c r="BE135"/>
  <c r="BE157"/>
  <c r="BE180"/>
  <c i="4" r="E85"/>
  <c r="BE125"/>
  <c r="BE134"/>
  <c r="BE140"/>
  <c r="BE158"/>
  <c r="BE235"/>
  <c r="BE295"/>
  <c i="5" r="F92"/>
  <c r="BE130"/>
  <c i="2" r="BE174"/>
  <c r="BE182"/>
  <c r="BE186"/>
  <c r="BE195"/>
  <c r="BE206"/>
  <c r="BE209"/>
  <c r="BE251"/>
  <c r="BE257"/>
  <c r="BE274"/>
  <c r="BE280"/>
  <c r="BE306"/>
  <c r="BE325"/>
  <c r="BE345"/>
  <c i="3" r="J89"/>
  <c r="BE133"/>
  <c r="BE143"/>
  <c r="BE154"/>
  <c r="BE159"/>
  <c r="BE167"/>
  <c r="BE178"/>
  <c i="4" r="BE123"/>
  <c r="BE148"/>
  <c r="BE164"/>
  <c r="BE168"/>
  <c r="BE202"/>
  <c r="BE231"/>
  <c r="BE243"/>
  <c r="BE247"/>
  <c r="BE264"/>
  <c r="BE273"/>
  <c r="BE286"/>
  <c r="BE303"/>
  <c r="BE350"/>
  <c r="BE357"/>
  <c i="5" r="BE142"/>
  <c r="BE150"/>
  <c i="2" r="E85"/>
  <c r="BE130"/>
  <c r="BE168"/>
  <c r="BE198"/>
  <c r="BE203"/>
  <c r="BE239"/>
  <c r="BE248"/>
  <c r="BE262"/>
  <c r="BE264"/>
  <c r="BE294"/>
  <c r="BE309"/>
  <c r="BE330"/>
  <c i="3" r="BE125"/>
  <c r="BE142"/>
  <c r="BE144"/>
  <c r="BE147"/>
  <c r="BE170"/>
  <c r="BE176"/>
  <c i="4" r="F117"/>
  <c r="BE126"/>
  <c r="BE138"/>
  <c r="BE144"/>
  <c r="BE152"/>
  <c r="BE156"/>
  <c r="BE190"/>
  <c r="BE210"/>
  <c r="BE214"/>
  <c r="BE223"/>
  <c r="BE227"/>
  <c r="BE251"/>
  <c r="BE260"/>
  <c r="BE299"/>
  <c r="BE315"/>
  <c r="BE338"/>
  <c r="BE358"/>
  <c i="5" r="BE140"/>
  <c r="BE144"/>
  <c r="BE146"/>
  <c i="2" r="BE142"/>
  <c r="BE176"/>
  <c r="BE215"/>
  <c r="BE222"/>
  <c i="4" r="BE307"/>
  <c r="BE323"/>
  <c r="BE334"/>
  <c i="5" r="J89"/>
  <c r="BE132"/>
  <c r="BE133"/>
  <c r="BE148"/>
  <c i="2" r="BE133"/>
  <c r="BE154"/>
  <c r="BE160"/>
  <c r="BE163"/>
  <c r="BE190"/>
  <c r="BE201"/>
  <c r="BE211"/>
  <c r="BE217"/>
  <c r="BE227"/>
  <c r="BE277"/>
  <c r="BE283"/>
  <c r="BE302"/>
  <c r="BE322"/>
  <c r="BE336"/>
  <c i="3" r="BE141"/>
  <c r="BE146"/>
  <c r="BE152"/>
  <c r="BE162"/>
  <c i="4" r="BE194"/>
  <c r="BE198"/>
  <c r="BE282"/>
  <c r="BE291"/>
  <c i="5" r="BE152"/>
  <c i="2" r="BE157"/>
  <c r="BE231"/>
  <c r="BE233"/>
  <c r="BE259"/>
  <c r="BE267"/>
  <c r="BE288"/>
  <c r="BE292"/>
  <c r="BE298"/>
  <c r="BE352"/>
  <c i="4" r="BE186"/>
  <c r="BE218"/>
  <c r="BE331"/>
  <c i="5" r="BE127"/>
  <c r="BE128"/>
  <c r="BE129"/>
  <c r="BE135"/>
  <c r="BE138"/>
  <c r="BE143"/>
  <c r="BK145"/>
  <c r="J145"/>
  <c r="J101"/>
  <c r="BK147"/>
  <c r="J147"/>
  <c r="J102"/>
  <c r="BK149"/>
  <c r="J149"/>
  <c r="J103"/>
  <c r="BK151"/>
  <c r="J151"/>
  <c r="J104"/>
  <c i="4" r="F35"/>
  <c i="1" r="BB97"/>
  <c i="4" r="F36"/>
  <c i="1" r="BC97"/>
  <c i="4" r="J34"/>
  <c i="1" r="AW97"/>
  <c i="2" r="F35"/>
  <c i="1" r="BB95"/>
  <c i="5" r="F35"/>
  <c i="1" r="BB98"/>
  <c i="2" r="F37"/>
  <c i="1" r="BD95"/>
  <c i="3" r="F34"/>
  <c i="1" r="BA96"/>
  <c i="4" r="F37"/>
  <c i="1" r="BD97"/>
  <c i="5" r="F36"/>
  <c i="1" r="BC98"/>
  <c i="4" r="F34"/>
  <c i="1" r="BA97"/>
  <c i="3" r="J34"/>
  <c i="1" r="AW96"/>
  <c i="2" r="J34"/>
  <c i="1" r="AW95"/>
  <c i="2" r="F36"/>
  <c i="1" r="BC95"/>
  <c i="5" r="J34"/>
  <c i="1" r="AW98"/>
  <c i="3" r="F37"/>
  <c i="1" r="BD96"/>
  <c i="3" r="F36"/>
  <c i="1" r="BC96"/>
  <c i="5" r="F34"/>
  <c i="1" r="BA98"/>
  <c i="5" r="F37"/>
  <c i="1" r="BD98"/>
  <c i="3" r="F35"/>
  <c i="1" r="BB96"/>
  <c i="2" r="F34"/>
  <c i="1" r="BA95"/>
  <c i="5" l="1" r="P125"/>
  <c r="P124"/>
  <c i="1" r="AU98"/>
  <c i="5" r="T125"/>
  <c r="T124"/>
  <c i="2" r="BK125"/>
  <c r="J125"/>
  <c r="J97"/>
  <c r="P125"/>
  <c r="P124"/>
  <c i="1" r="AU95"/>
  <c i="2" r="T125"/>
  <c r="T124"/>
  <c i="5" r="R125"/>
  <c r="R124"/>
  <c i="4" r="R120"/>
  <c i="5" r="BK125"/>
  <c r="BK124"/>
  <c r="J124"/>
  <c r="J96"/>
  <c i="3" r="T123"/>
  <c r="T122"/>
  <c i="2" r="R125"/>
  <c r="R124"/>
  <c i="3" r="P123"/>
  <c r="P122"/>
  <c i="1" r="AU96"/>
  <c i="4" r="BK121"/>
  <c r="J121"/>
  <c r="J97"/>
  <c r="J356"/>
  <c r="J100"/>
  <c i="3" r="BK123"/>
  <c r="J123"/>
  <c r="J97"/>
  <c i="2" r="J126"/>
  <c r="J98"/>
  <c i="5" r="J126"/>
  <c r="J98"/>
  <c i="3" r="J33"/>
  <c i="1" r="AV96"/>
  <c r="AT96"/>
  <c r="BB94"/>
  <c r="W31"/>
  <c i="2" r="F33"/>
  <c i="1" r="AZ95"/>
  <c r="BD94"/>
  <c r="W33"/>
  <c i="5" r="F33"/>
  <c i="1" r="AZ98"/>
  <c r="BC94"/>
  <c r="AY94"/>
  <c i="5" r="J33"/>
  <c i="1" r="AV98"/>
  <c r="AT98"/>
  <c i="4" r="J33"/>
  <c i="1" r="AV97"/>
  <c r="AT97"/>
  <c i="4" r="F33"/>
  <c i="1" r="AZ97"/>
  <c r="BA94"/>
  <c r="W30"/>
  <c i="2" r="J33"/>
  <c i="1" r="AV95"/>
  <c r="AT95"/>
  <c i="3" r="F33"/>
  <c i="1" r="AZ96"/>
  <c i="4" l="1" r="BK120"/>
  <c r="J120"/>
  <c r="J96"/>
  <c i="2" r="BK124"/>
  <c r="J124"/>
  <c r="J96"/>
  <c i="3" r="BK122"/>
  <c r="J122"/>
  <c i="5" r="J125"/>
  <c r="J97"/>
  <c i="1" r="AU94"/>
  <c r="W32"/>
  <c r="AX94"/>
  <c r="AZ94"/>
  <c r="AV94"/>
  <c r="AK29"/>
  <c i="3" r="J30"/>
  <c i="1" r="AG96"/>
  <c r="AN96"/>
  <c r="AW94"/>
  <c r="AK30"/>
  <c i="5" r="J30"/>
  <c i="1" r="AG98"/>
  <c r="AN98"/>
  <c i="3" l="1" r="J96"/>
  <c i="5" r="J39"/>
  <c i="3" r="J39"/>
  <c i="2" r="J30"/>
  <c i="1" r="AG95"/>
  <c r="AN95"/>
  <c r="W29"/>
  <c r="AT94"/>
  <c i="4" r="J30"/>
  <c i="1" r="AG97"/>
  <c r="AN97"/>
  <c i="4" l="1" r="J39"/>
  <c i="2" r="J39"/>
  <c i="1" r="AG94"/>
  <c r="AK26"/>
  <c r="AK35"/>
  <c l="1" r="AN94"/>
</calcChain>
</file>

<file path=xl/sharedStrings.xml><?xml version="1.0" encoding="utf-8"?>
<sst xmlns="http://schemas.openxmlformats.org/spreadsheetml/2006/main">
  <si>
    <t>Export Komplet</t>
  </si>
  <si>
    <t/>
  </si>
  <si>
    <t>2.0</t>
  </si>
  <si>
    <t>ZAMOK</t>
  </si>
  <si>
    <t>False</t>
  </si>
  <si>
    <t>{95d9f979-7173-4b46-931d-56568fb37c27}</t>
  </si>
  <si>
    <t>0,01</t>
  </si>
  <si>
    <t>21</t>
  </si>
  <si>
    <t>15</t>
  </si>
  <si>
    <t>REKAPITULACE STAVBY</t>
  </si>
  <si>
    <t xml:space="preserve">v ---  níže se nacházejí doplnkové a pomocné údaje k sestavám  --- v</t>
  </si>
  <si>
    <t>Návod na vyplnění</t>
  </si>
  <si>
    <t>0,001</t>
  </si>
  <si>
    <t>Kód:</t>
  </si>
  <si>
    <t>48-2019</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</si>
  <si>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</si>
  <si>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</si>
  <si>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 xml:space="preserve">Plzeňská  Trabant - Bucharova, Praha 5, č. akce 13497</t>
  </si>
  <si>
    <t>KSO:</t>
  </si>
  <si>
    <t>CC-CZ:</t>
  </si>
  <si>
    <t>Místo:</t>
  </si>
  <si>
    <t>Ulice Plzeňská</t>
  </si>
  <si>
    <t>Datum:</t>
  </si>
  <si>
    <t>7. 2. 2020</t>
  </si>
  <si>
    <t>Zadavatel:</t>
  </si>
  <si>
    <t>IČ:</t>
  </si>
  <si>
    <t>03447286</t>
  </si>
  <si>
    <t>Technická správa komunikací hl. m. Prahy, a.s.</t>
  </si>
  <si>
    <t>DIČ:</t>
  </si>
  <si>
    <t>CZ03447286</t>
  </si>
  <si>
    <t>Uchazeč:</t>
  </si>
  <si>
    <t>Vyplň údaj</t>
  </si>
  <si>
    <t>Projektant:</t>
  </si>
  <si>
    <t>62584332</t>
  </si>
  <si>
    <t>Sinpps s.r.o</t>
  </si>
  <si>
    <t>CZ62584332</t>
  </si>
  <si>
    <t>Zpracovatel: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</si>
  <si>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</si>
  <si>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</si>
  <si>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</si>
  <si>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</si>
  <si>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</si>
  <si>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</si>
  <si>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</si>
  <si>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</si>
  <si>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</si>
  <si>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</si>
  <si>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</si>
  <si>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</si>
  <si>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</si>
  <si>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</si>
  <si>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</si>
  <si>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</si>
  <si>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</si>
  <si>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</si>
  <si>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</si>
  <si>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</si>
  <si>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</si>
  <si>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</si>
  <si>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</si>
  <si>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</si>
  <si>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</si>
  <si>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</si>
  <si>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</si>
  <si>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</si>
  <si>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</si>
  <si>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</si>
  <si>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</si>
  <si>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</si>
  <si>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</si>
  <si>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</si>
  <si>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</si>
  <si>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</si>
  <si>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</si>
  <si>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</si>
  <si>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</si>
  <si>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</si>
  <si>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</si>
  <si>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</si>
  <si>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</si>
  <si>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</si>
  <si>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</si>
  <si>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</si>
  <si>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</si>
  <si>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101</t>
  </si>
  <si>
    <t>Komunikace</t>
  </si>
  <si>
    <t>STA</t>
  </si>
  <si>
    <t>1</t>
  </si>
  <si>
    <t>{a1d4d32b-931c-44cc-81c6-8af18052adf1}</t>
  </si>
  <si>
    <t>2</t>
  </si>
  <si>
    <t>SO 102</t>
  </si>
  <si>
    <t>Sanace podkladních vrstev</t>
  </si>
  <si>
    <t>{9a3f7b13-c0c9-44fe-ac19-a7aee4911107}</t>
  </si>
  <si>
    <t>SO 301</t>
  </si>
  <si>
    <t>Odvodnění</t>
  </si>
  <si>
    <t>{ddfb479b-321e-4204-8d12-e02d62ac8365}</t>
  </si>
  <si>
    <t>SO 901</t>
  </si>
  <si>
    <t>VRN</t>
  </si>
  <si>
    <t>{b2ed5d0c-87cc-482b-a92f-f325781c4259}</t>
  </si>
  <si>
    <t>KRYCÍ LIST SOUPISU PRACÍ</t>
  </si>
  <si>
    <t>Objekt:</t>
  </si>
  <si>
    <t>SO 101 - Komunikace</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</si>
  <si>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</si>
  <si>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</si>
  <si>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</si>
  <si>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</si>
  <si>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</si>
  <si>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</si>
  <si>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</si>
  <si>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</si>
  <si>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8 - Trubní vedení</t>
  </si>
  <si>
    <t xml:space="preserve">    9 - Ostatní konstrukce a práce, bourání</t>
  </si>
  <si>
    <t xml:space="preserve">    10 - Dopravní značení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</si>
  <si>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</si>
  <si>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</si>
  <si>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</si>
  <si>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</si>
  <si>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</si>
  <si>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</si>
  <si>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</si>
  <si>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</si>
  <si>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</si>
  <si>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</si>
  <si>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</si>
  <si>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</si>
  <si>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</si>
  <si>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</si>
  <si>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</si>
  <si>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</si>
  <si>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</si>
  <si>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</si>
  <si>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</si>
  <si>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</si>
  <si>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113106221</t>
  </si>
  <si>
    <t>Rozebrání dlažeb vozovek z drobných kostek s ložem z kameniva strojně pl přes 50 do 200 m2 (po částech)</t>
  </si>
  <si>
    <t>m2</t>
  </si>
  <si>
    <t>CS ÚRS 2020 01</t>
  </si>
  <si>
    <t>4</t>
  </si>
  <si>
    <t>1443855099</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</si>
  <si>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</si>
  <si>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</si>
  <si>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</si>
  <si>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389*1,15 "kce zastávky BUS - pro VD - odvoz na skládku</t>
  </si>
  <si>
    <t>113107172</t>
  </si>
  <si>
    <t>Odstranění podkladu z betonu prostého do tl 300 mm strojně pl přes 50 do 200 m2 (po částech)</t>
  </si>
  <si>
    <t>1452467131</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</si>
  <si>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</si>
  <si>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389*1,15 "kce zastávky BUS - pro SC</t>
  </si>
  <si>
    <t>3</t>
  </si>
  <si>
    <t>113107162</t>
  </si>
  <si>
    <t>Odstranění podkladu z kameniva drceného tl 200 mm strojně pl přes 50 do 200 m2 (po částech)</t>
  </si>
  <si>
    <t>-1317552433</t>
  </si>
  <si>
    <t>389*1,15 "kce zastávky BUS - pro ŠD</t>
  </si>
  <si>
    <t>113107331</t>
  </si>
  <si>
    <t>Odstranění podkladu z betonu prostého tl 150 mm strojně pl do 50 m2</t>
  </si>
  <si>
    <t>-351420354</t>
  </si>
  <si>
    <t>733,2*3 "chodník u vyrovnávaných obrub - oprava na celou šířku</t>
  </si>
  <si>
    <t>5</t>
  </si>
  <si>
    <t>113107341</t>
  </si>
  <si>
    <t>Odstranění podkladu živičného tl 50 mm strojně pl do 50 m2</t>
  </si>
  <si>
    <t>131188125</t>
  </si>
  <si>
    <t>6</t>
  </si>
  <si>
    <t>113107342</t>
  </si>
  <si>
    <t>Odstranění podkladu živičného do tl 100 mm strojně pl do 50 m2</t>
  </si>
  <si>
    <t>-581732141</t>
  </si>
  <si>
    <t>7</t>
  </si>
  <si>
    <t>113154231</t>
  </si>
  <si>
    <t>Frézování živičného krytu tl 10 mm pruh š 2 m pl do 1000 m2 bez překážek v trase (po částech dle DIO)</t>
  </si>
  <si>
    <t>-1419114590</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</si>
  <si>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</si>
  <si>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5513 "pro EMK</t>
  </si>
  <si>
    <t>8</t>
  </si>
  <si>
    <t>113154232</t>
  </si>
  <si>
    <t>Frézování živičného krytu tl 40 mm pruh š 2 m pl do 1000 m2 bez překážek v trase (po částech dle DIO)</t>
  </si>
  <si>
    <t>-1646357953</t>
  </si>
  <si>
    <t>13474 "pro ACO 11S</t>
  </si>
  <si>
    <t>9</t>
  </si>
  <si>
    <t>113154234</t>
  </si>
  <si>
    <t>Frézování živičného krytu tl 60 mm pruh š 2 m pl do 1000 m2 bez překážek v trase (po částech dle DIO)</t>
  </si>
  <si>
    <t>2070459973</t>
  </si>
  <si>
    <t>3696 "pro ACL 22S</t>
  </si>
  <si>
    <t>10</t>
  </si>
  <si>
    <t>113107142</t>
  </si>
  <si>
    <t>Odstranění podkladu živičného tl 100 mm ručně</t>
  </si>
  <si>
    <t>461422345</t>
  </si>
  <si>
    <t>13474*0,02 "dobourávání asf. vrstev kolem povrchových znaků IS - Odhad</t>
  </si>
  <si>
    <t>11</t>
  </si>
  <si>
    <t>113201112</t>
  </si>
  <si>
    <t>Vytrhání obrub silničních ležatých</t>
  </si>
  <si>
    <t>m</t>
  </si>
  <si>
    <t>-884514214</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</si>
  <si>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</si>
  <si>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(1194+1250)*2*0,15 "směrově či výškově vybočené obruby, zůstanou na stavbě -&gt; opětovně zabudovat - ODHAD</t>
  </si>
  <si>
    <t>12</t>
  </si>
  <si>
    <t>132251101</t>
  </si>
  <si>
    <t xml:space="preserve">Hloubení rýh nezapažených  š do 800 mm v hornině třídy těžitelnosti I, skupiny 3 objem do 20 m3 strojně</t>
  </si>
  <si>
    <t>m3</t>
  </si>
  <si>
    <t>-464447642</t>
  </si>
  <si>
    <t xml:space="preserve">Poznámka k souboru cen:_x000d_
1. V cenách jsou započteny i náklady na přehození výkopku na přilehlém terénu na vzdálenost do 3 m od podélné osy rýhy nebo naložení na dopravní prostředek. </t>
  </si>
  <si>
    <t>733,2*0,1 "rýha pro obruby</t>
  </si>
  <si>
    <t>13</t>
  </si>
  <si>
    <t>162751117</t>
  </si>
  <si>
    <t>Vodorovné přemístění do 10000 m výkopku/sypaniny z horniny třídy těžitelnosti I, skupiny 1 až 3</t>
  </si>
  <si>
    <t>-1523583049</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</si>
  <si>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</si>
  <si>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14</t>
  </si>
  <si>
    <t>162751119</t>
  </si>
  <si>
    <t>Příplatek k vodorovnému přemístění výkopku/sypaniny z horniny třídy těžitelnosti I, skupiny 1 až 3 ZKD 1000 m přes 10000 m (29x)</t>
  </si>
  <si>
    <t>2125361288</t>
  </si>
  <si>
    <t>73,320*29</t>
  </si>
  <si>
    <t>181152302</t>
  </si>
  <si>
    <t>Úprava pláně pro silnice a dálnice v zářezech se zhutněním</t>
  </si>
  <si>
    <t>2044883635</t>
  </si>
  <si>
    <t xml:space="preserve">Poznámka k souboru cen:_x000d_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</si>
  <si>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733,2*1 "chodník u vyrovnávaných obrub</t>
  </si>
  <si>
    <t>389*1,15 "zastávky BUS</t>
  </si>
  <si>
    <t>Součet</t>
  </si>
  <si>
    <t>Komunikace pozemní</t>
  </si>
  <si>
    <t>16</t>
  </si>
  <si>
    <t>564861111</t>
  </si>
  <si>
    <t>Podklad ze štěrkodrtě ŠD tl 200 mm</t>
  </si>
  <si>
    <t>-328862975</t>
  </si>
  <si>
    <t>17</t>
  </si>
  <si>
    <t>567122114</t>
  </si>
  <si>
    <t>Podklad ze směsi stmelené cementem SC C 8/10 (KSC I) tl 150 mm</t>
  </si>
  <si>
    <t>107956617</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</si>
  <si>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</si>
  <si>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733,2*3 "kce chodníku u vyrovnávaných obrub</t>
  </si>
  <si>
    <t>18</t>
  </si>
  <si>
    <t>567142111</t>
  </si>
  <si>
    <t>Podklad ze směsi stmelené cementem SC C 8/10 (KSC I) tl 210 mm</t>
  </si>
  <si>
    <t>1730215423</t>
  </si>
  <si>
    <t>19</t>
  </si>
  <si>
    <t>573231106</t>
  </si>
  <si>
    <t>Postřik živičný spojovací ze silniční emulze v množství 0,30 kg/m2</t>
  </si>
  <si>
    <t>-348732294</t>
  </si>
  <si>
    <t>3696 "pro ACO 11S</t>
  </si>
  <si>
    <t xml:space="preserve">5513 "pro EMK </t>
  </si>
  <si>
    <t>20</t>
  </si>
  <si>
    <t>573231108</t>
  </si>
  <si>
    <t>Postřik živičný spojovací ze silniční emulze v množství 0,50 kg/m2</t>
  </si>
  <si>
    <t>2086676460</t>
  </si>
  <si>
    <t>13474-3696 "pro ACO 11S</t>
  </si>
  <si>
    <t>R21</t>
  </si>
  <si>
    <t>Postřik spojovacího postřiku vápenným hydrátem</t>
  </si>
  <si>
    <t>1745358765</t>
  </si>
  <si>
    <t>22</t>
  </si>
  <si>
    <t>578132113</t>
  </si>
  <si>
    <t>Litý asfalt MA 8 (LAJ) tl 30 mm š do 3 m z nemodifikovaného asfaltu</t>
  </si>
  <si>
    <t>-1867558161</t>
  </si>
  <si>
    <t xml:space="preserve">Poznámka k souboru cen:_x000d_
1. ČSN EN 13108-8 připouští pro MA 8 pouze tl. 25 až 40 mm. 2. V cenách jsou započteny i náklady na napojení pracovních spár. 3.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</si>
  <si>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23</t>
  </si>
  <si>
    <t>565145101</t>
  </si>
  <si>
    <t>Asfaltový beton vrstva podkladní ACP 16+ tl 60 mm š do 1,5 m z nemodifikovaného asfaltu</t>
  </si>
  <si>
    <t>1455508108</t>
  </si>
  <si>
    <t xml:space="preserve">Poznámka k souboru cen:_x000d_
1. Cenami 565 1.-510 lze oceňovat např. chodníky, úzké cesty a vjezdy v pruhu šířky do 1,5 m jakékoliv délky a jednotlivé plochy velikosti do 10 m2. 2. ČSN EN 13108-1 připouští pro ACP 16 pouze tl. 50 až 80 mm. </t>
  </si>
  <si>
    <t>733,2*0,25 "kce chodníku u vyrovnávaných obrub</t>
  </si>
  <si>
    <t>24</t>
  </si>
  <si>
    <t>577134131</t>
  </si>
  <si>
    <t>Asfaltový beton vrstva obrusná ACO 11S PmB 45/80-65 tř. I tl 40 mm š do 3 m z modifikovaného asfaltu</t>
  </si>
  <si>
    <t>-1796875625</t>
  </si>
  <si>
    <t xml:space="preserve">Poznámka k souboru cen:_x000d_
1. Cenami 577 1.-40 lze oceňovat např. chodníky, úzké cesty a vjezdy v pruhu šířky do 1,5 m jakékoliv délky a jednotlivé plochy velikosti do 10 m2. 2. ČSN EN 13108-1 připouští pro ACO 11 pouze tl. 35 až 50 mm. </t>
  </si>
  <si>
    <t>25</t>
  </si>
  <si>
    <t>577156131</t>
  </si>
  <si>
    <t>Asfaltový beton vrstva ložní ACL 22S PmB 25/55-60 tl 60 mm š do 3 m z modifikovaného asfaltu</t>
  </si>
  <si>
    <t>-1659270965</t>
  </si>
  <si>
    <t xml:space="preserve">Poznámka k souboru cen:_x000d_
1. Cenami 577 1.-60 lze oceňovat např. chodníky, úzké cesty a vjezdy v pruhu šířky do 1,5 m jakékoliv délky a jednotlivé plochy velikosti do 10 m2. 2. ČSN EN 13108-1 připouští pro ACL 22 pouze tl. 60 až 90 mm. </t>
  </si>
  <si>
    <t>26</t>
  </si>
  <si>
    <t>579103211</t>
  </si>
  <si>
    <t>Emulzní mikrokoberec dvouvrstvý jemnězrnný EMK 0/5 - DV</t>
  </si>
  <si>
    <t>-848928712</t>
  </si>
  <si>
    <t>27</t>
  </si>
  <si>
    <t>591111111</t>
  </si>
  <si>
    <t>Kladení dlažby z kostek velkých z kamene do lože z betonu + výplň spár Groutex pavement</t>
  </si>
  <si>
    <t>-535370485</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</si>
  <si>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</si>
  <si>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389 "zastávky BUS</t>
  </si>
  <si>
    <t>28</t>
  </si>
  <si>
    <t>M</t>
  </si>
  <si>
    <t>58381008R</t>
  </si>
  <si>
    <t>kostka dlažební žula velká 15/17 vč. 3% ztratného (prověřt využití skladových zásob TSK hl. m. Prahy a.s.) - nenaceňovat</t>
  </si>
  <si>
    <t>1407998524</t>
  </si>
  <si>
    <t>389*1,03 'Přepočtené koeficientem množství</t>
  </si>
  <si>
    <t>29</t>
  </si>
  <si>
    <t>599141111</t>
  </si>
  <si>
    <t>Vyplnění spár mezi silničními dílci živičnou zálivkou (nalití hran obrub)</t>
  </si>
  <si>
    <t>-1274875325</t>
  </si>
  <si>
    <t xml:space="preserve">Poznámka k souboru cen:_x000d_
1. Ceny lze použít i pro vyplnění spár podkladu z betonu prostého, který se oceňuje cenami souboru cen 567 1 . - . . Podklad z prostého betonu. 2. V ceně 14-1111 jsou započteny i náklady na vyčištění spár. </t>
  </si>
  <si>
    <t>400*2+1200*2</t>
  </si>
  <si>
    <t>Trubní vedení</t>
  </si>
  <si>
    <t>30</t>
  </si>
  <si>
    <t>899331111</t>
  </si>
  <si>
    <t>Výšková úprava uličního vstupu nebo vpusti do 200 mm zvýšením poklopu</t>
  </si>
  <si>
    <t>kus</t>
  </si>
  <si>
    <t>1299943028</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</si>
  <si>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</si>
  <si>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31</t>
  </si>
  <si>
    <t>28661935R</t>
  </si>
  <si>
    <t>poklop šachtový litinový dno DN 600 pro třídu zatížení D400 - znak PVK - přažský standard (odhad)</t>
  </si>
  <si>
    <t>1540212040</t>
  </si>
  <si>
    <t>Ostatní konstrukce a práce, bourání</t>
  </si>
  <si>
    <t>32</t>
  </si>
  <si>
    <t>916111113</t>
  </si>
  <si>
    <t>Osazení obruby z velkých kostek s boční opěrou do lože z betonu prostého</t>
  </si>
  <si>
    <t>-1146230341</t>
  </si>
  <si>
    <t xml:space="preserve">Poznámka k souboru cen:_x000d_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</si>
  <si>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66+31+68+64 "linka z VD okolo zastávek BUS</t>
  </si>
  <si>
    <t>33</t>
  </si>
  <si>
    <t>58381008</t>
  </si>
  <si>
    <t>251000235</t>
  </si>
  <si>
    <t>(229/6,3)*1,03 "1m2=6,7m</t>
  </si>
  <si>
    <t>34</t>
  </si>
  <si>
    <t>916241113</t>
  </si>
  <si>
    <t>Osazení obrubníku kamenného ležatého s boční opěrou do lože z betonu prostého</t>
  </si>
  <si>
    <t>1914580011</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</si>
  <si>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</si>
  <si>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733,2 "osazení směrově a výškově vybočených obrub</t>
  </si>
  <si>
    <t>35</t>
  </si>
  <si>
    <t>916991121</t>
  </si>
  <si>
    <t>Lože pod obrubníky, krajníky nebo obruby z dlažebních kostek z betonu prostého</t>
  </si>
  <si>
    <t>760185638</t>
  </si>
  <si>
    <t>733,2*0,1 "pro obruby</t>
  </si>
  <si>
    <t>229*0,05 "pro linku z VD</t>
  </si>
  <si>
    <t>36</t>
  </si>
  <si>
    <t>919732211</t>
  </si>
  <si>
    <t>Styčná spára napojení nového živičného povrchu na stávající za tepla š 15 mm hl 25 mm s prořezáním (pracovní spáry dle DIO) - odhad</t>
  </si>
  <si>
    <t>-2016621176</t>
  </si>
  <si>
    <t xml:space="preserve">Poznámka k souboru cen:_x000d_
1. V cenách jsou započteny i náklady na vyčištění spár, na impregnaci a zalití spár včetně dodání hmot. </t>
  </si>
  <si>
    <t>37</t>
  </si>
  <si>
    <t>919735111</t>
  </si>
  <si>
    <t>Řezání stávajícího živičného krytu hl do 50 mm (pracovní spáry dle DIO) - odhad</t>
  </si>
  <si>
    <t>1911838992</t>
  </si>
  <si>
    <t xml:space="preserve">Poznámka k souboru cen:_x000d_
1. V cenách jsou započteny i náklady na spotřebu vody. </t>
  </si>
  <si>
    <t>38</t>
  </si>
  <si>
    <t>919735112</t>
  </si>
  <si>
    <t>Řezání stávajícího živičného krytu hl do 100 mm (pracovní spáry dle DIO) - odhad</t>
  </si>
  <si>
    <t>344226280</t>
  </si>
  <si>
    <t>39</t>
  </si>
  <si>
    <t>919735123</t>
  </si>
  <si>
    <t>Řezání stávajícího betonového krytu hl do 150 mm - odhad</t>
  </si>
  <si>
    <t>-298269298</t>
  </si>
  <si>
    <t>40</t>
  </si>
  <si>
    <t>938909311</t>
  </si>
  <si>
    <t>Čištění vozovek metením strojně podkladu nebo krytu betonového nebo živičného</t>
  </si>
  <si>
    <t>-152589147</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</si>
  <si>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</si>
  <si>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13474*2 "po frézování pro ACO 11S</t>
  </si>
  <si>
    <t>3696*2 "po frézování pro ACL 22S</t>
  </si>
  <si>
    <t>5513*2 "po frézování pro EMK</t>
  </si>
  <si>
    <t>41</t>
  </si>
  <si>
    <t>979024443</t>
  </si>
  <si>
    <t>Očištění vybouraných obrubníků a krajníků silničních</t>
  </si>
  <si>
    <t>2019381121</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</si>
  <si>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</si>
  <si>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Dopravní značení</t>
  </si>
  <si>
    <t>42</t>
  </si>
  <si>
    <t>915611111</t>
  </si>
  <si>
    <t>Předznačení vodorovného liniového značení</t>
  </si>
  <si>
    <t>1327421994</t>
  </si>
  <si>
    <t xml:space="preserve">Poznámka k souboru cen:_x000d_
1. Množství měrných jednotek se určuje: a) pro cenu -1111 v m délky dělicí čáry nebo vodícího proužku (včetně mezer), b) pro cenu -1112 v m2 natírané nebo stříkané plochy. </t>
  </si>
  <si>
    <t>728+160+3831+386+651+500</t>
  </si>
  <si>
    <t>43</t>
  </si>
  <si>
    <t>915621111</t>
  </si>
  <si>
    <t>Předznačení vodorovného plošného značení</t>
  </si>
  <si>
    <t>-781325947</t>
  </si>
  <si>
    <t>1083,25+105+8+500</t>
  </si>
  <si>
    <t>44</t>
  </si>
  <si>
    <t>915111112</t>
  </si>
  <si>
    <t>Vodorovné dopravní značení dělící čáry souvislé š 125 mm retroreflexní bílá barva</t>
  </si>
  <si>
    <t>-86209993</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</si>
  <si>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</si>
  <si>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54+40+85+33+68+43+34+43+30+70+81+60+30+57</t>
  </si>
  <si>
    <t>45</t>
  </si>
  <si>
    <t>915211112</t>
  </si>
  <si>
    <t>Vodorovné dopravní značení dělící čáry souvislé š 125 mm retroreflexní bílý plast</t>
  </si>
  <si>
    <t>-2023086830</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</si>
  <si>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</si>
  <si>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46</t>
  </si>
  <si>
    <t>915111116</t>
  </si>
  <si>
    <t>Vodorovné dopravní značení dělící čáry souvislé š 125 mm retroreflexní žlutá barva</t>
  </si>
  <si>
    <t>577836265</t>
  </si>
  <si>
    <t>33+18+21+22+21+32+13</t>
  </si>
  <si>
    <t>47</t>
  </si>
  <si>
    <t>915211116</t>
  </si>
  <si>
    <t>Vodorovné dopravní značení dělící čáry souvislé š 125 mm retroreflexní žlutý plast</t>
  </si>
  <si>
    <t>398129992</t>
  </si>
  <si>
    <t>48</t>
  </si>
  <si>
    <t>915111122</t>
  </si>
  <si>
    <t>Vodorovné dopravní značení dělící čáry přerušované š 125 mm retroreflexní bílá barva</t>
  </si>
  <si>
    <t>734467459</t>
  </si>
  <si>
    <t>134+134+49+33+463+281+60+242+83+83+5+88+22+22+19+19+30+60+88+128+19+19+103+72+312+192+52+284+236+49+228+222</t>
  </si>
  <si>
    <t>49</t>
  </si>
  <si>
    <t>915211122</t>
  </si>
  <si>
    <t>Vodorovné dopravní značení dělící čáry přerušované š 125 mm retroreflexní bílý plast</t>
  </si>
  <si>
    <t>-342650904</t>
  </si>
  <si>
    <t>50</t>
  </si>
  <si>
    <t>915121112</t>
  </si>
  <si>
    <t>Vodorovné dopravní značení vodící čáry souvislé š 250 mm retroreflexní bílá barva</t>
  </si>
  <si>
    <t>-1524896899</t>
  </si>
  <si>
    <t>19+32+8+35+59+41+4+9+10+25+8+16+42+3+4+25+22+4+20</t>
  </si>
  <si>
    <t>51</t>
  </si>
  <si>
    <t>915221112</t>
  </si>
  <si>
    <t>Vodorovné dopravní značení vodící čáry souvislé š 250 mm retroreflexní bílý plast</t>
  </si>
  <si>
    <t>235085669</t>
  </si>
  <si>
    <t>52</t>
  </si>
  <si>
    <t>915121122</t>
  </si>
  <si>
    <t>Vodorovné dopravní značení vodící čáry přerušované š 250 mm retroreflexní bílá barva</t>
  </si>
  <si>
    <t>1901636553</t>
  </si>
  <si>
    <t>36+15+18+25+23+67+9+13+16+30+17+22+18+32+22+30+29+19+7+24+24+15+25+10+10+12+19+23+31+10+500</t>
  </si>
  <si>
    <t>53</t>
  </si>
  <si>
    <t>915221122</t>
  </si>
  <si>
    <t>Vodorovné dopravní značení vodící čáry přerušované š 250 mm retroreflexní bílý plast</t>
  </si>
  <si>
    <t>-368451096</t>
  </si>
  <si>
    <t>1151</t>
  </si>
  <si>
    <t>54</t>
  </si>
  <si>
    <t>915131112</t>
  </si>
  <si>
    <t>Vodorovné dopravní značení přechody pro chodce, šipky, symboly retroreflexní bílá barva</t>
  </si>
  <si>
    <t>803580101</t>
  </si>
  <si>
    <t>47+5+35+280+34+33+3+9+9+180+152+92+5+8+8+9+3+(6,5+6*4+6*4+9*4+6*4+5*5+7*4+6,5+4,5+7+6+11+11*4+10+8*4+6*4+6+6*4)*0,5+500</t>
  </si>
  <si>
    <t>55</t>
  </si>
  <si>
    <t>915231112</t>
  </si>
  <si>
    <t>Vodorovné dopravní značení přechody pro chodce, šipky, symboly retroreflexní bílý plast</t>
  </si>
  <si>
    <t>1566178369</t>
  </si>
  <si>
    <t>56</t>
  </si>
  <si>
    <t>915131116</t>
  </si>
  <si>
    <t>Vodorovné dopravní značení přechody pro chodce, šipky, symboly retroreflexní červená barva</t>
  </si>
  <si>
    <t>-871512263</t>
  </si>
  <si>
    <t>60+45</t>
  </si>
  <si>
    <t>57</t>
  </si>
  <si>
    <t>915231116</t>
  </si>
  <si>
    <t>Vodorovné dopravní značení přechody pro chodce, šipky, symboly retroreflexní červený plast</t>
  </si>
  <si>
    <t>-452366151</t>
  </si>
  <si>
    <t>58</t>
  </si>
  <si>
    <t>915351111</t>
  </si>
  <si>
    <t>Předformátované vodorovné dopravní značení číslice nebo písmeno délky do 1 m</t>
  </si>
  <si>
    <t>1128593581</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</si>
  <si>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</si>
  <si>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59</t>
  </si>
  <si>
    <t>915321115</t>
  </si>
  <si>
    <t>Předformátované vodorovné dopravní značení vodící pás pro slabozraké</t>
  </si>
  <si>
    <t>-653986313</t>
  </si>
  <si>
    <t>60</t>
  </si>
  <si>
    <t>912211131</t>
  </si>
  <si>
    <t>Montáž směrového sloupku plastového pružného (balisety) přišroubováním k podkladu</t>
  </si>
  <si>
    <t>1287667867</t>
  </si>
  <si>
    <t xml:space="preserve">Poznámka k souboru cen:_x000d_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</si>
  <si>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21+30</t>
  </si>
  <si>
    <t>61</t>
  </si>
  <si>
    <t>56288000</t>
  </si>
  <si>
    <t>sloupek plastový baliseta</t>
  </si>
  <si>
    <t>355014851</t>
  </si>
  <si>
    <t>62</t>
  </si>
  <si>
    <t>966006258</t>
  </si>
  <si>
    <t>Odstranění směrového sloupku přišroubovaného k podkladu (balisety)</t>
  </si>
  <si>
    <t>-1341632794</t>
  </si>
  <si>
    <t xml:space="preserve">Poznámka k souboru cen:_x000d_
1. Přemístění demontovaných sloupků na vzdálenost přes 20 m se oceňuje cenami souborů cen 997 22-1 Vodorovná doprava suti a vybouraných hmot. </t>
  </si>
  <si>
    <t>63</t>
  </si>
  <si>
    <t>966006132</t>
  </si>
  <si>
    <t>Odstranění značek dopravních nebo orientačních se sloupky s betonovými patkami</t>
  </si>
  <si>
    <t>340608363</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</si>
  <si>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</si>
  <si>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64</t>
  </si>
  <si>
    <t>966006211</t>
  </si>
  <si>
    <t>Odstranění svislých dopravních značek ze sloupů, sloupků nebo konzol</t>
  </si>
  <si>
    <t>301858927</t>
  </si>
  <si>
    <t xml:space="preserve">Poznámka k souboru cen:_x000d_
1. Přemístění demontovaných značek na vzdálenost přes 20 m se oceňuje cenami souborů cen 997 22-1 Vodorovná doprava vybouraných hmot. </t>
  </si>
  <si>
    <t>65</t>
  </si>
  <si>
    <t>914511111</t>
  </si>
  <si>
    <t>Montáž sloupku dopravních značek délky do 3,5 m s betonovým základem</t>
  </si>
  <si>
    <t>1981753700</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</si>
  <si>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</si>
  <si>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66</t>
  </si>
  <si>
    <t>40445230</t>
  </si>
  <si>
    <t>sloupek pro dopravní značku Zn D 70mm v 3,5m</t>
  </si>
  <si>
    <t>-1972376779</t>
  </si>
  <si>
    <t>67</t>
  </si>
  <si>
    <t>40445626</t>
  </si>
  <si>
    <t>informativní značky provozní IP14-IP29, IP31 750x1000mm</t>
  </si>
  <si>
    <t>1375589469</t>
  </si>
  <si>
    <t>997</t>
  </si>
  <si>
    <t>Přesun sutě</t>
  </si>
  <si>
    <t>68</t>
  </si>
  <si>
    <t>997211511</t>
  </si>
  <si>
    <t>Vodorovná doprava suti po suchu na vzdálenost do 1 km</t>
  </si>
  <si>
    <t>t</t>
  </si>
  <si>
    <t>1599921746</t>
  </si>
  <si>
    <t xml:space="preserve">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</si>
  <si>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1387,822 "asf. fréza 40 mm</t>
  </si>
  <si>
    <t>946,176 "asf. fréza 60 mm</t>
  </si>
  <si>
    <t>424,501 "asf. fréza 10 mm</t>
  </si>
  <si>
    <t>45,366 "asf. metení</t>
  </si>
  <si>
    <t>59,286 "asf. dobourávání u znaků IS</t>
  </si>
  <si>
    <t>483.912 "asf. chodník u vyrovnávaných obrub</t>
  </si>
  <si>
    <t>143,152 "DD</t>
  </si>
  <si>
    <t>129,732 "ŠD</t>
  </si>
  <si>
    <t>279,594 "betonová stabilizace</t>
  </si>
  <si>
    <t>714,870 "chodník u vyrovnávaných obrub - oprava na celou šířku</t>
  </si>
  <si>
    <t>69</t>
  </si>
  <si>
    <t>997211519</t>
  </si>
  <si>
    <t>Příplatek ZKD 1 km u vodorovné dopravy suti (29x)</t>
  </si>
  <si>
    <t>-531549420</t>
  </si>
  <si>
    <t>4614,411*29 "celkem 29 km</t>
  </si>
  <si>
    <t>70</t>
  </si>
  <si>
    <t>997013601</t>
  </si>
  <si>
    <t>Poplatek za uložení na skládce (skládkovné) stavebního odpadu betonového kód odpadu 17 01 01</t>
  </si>
  <si>
    <t>-607820679</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</si>
  <si>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</si>
  <si>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279,594"betonová stabilizace</t>
  </si>
  <si>
    <t>71</t>
  </si>
  <si>
    <t>997013655</t>
  </si>
  <si>
    <t>Poplatek za uložení na skládce (skládkovné) zeminy a kamení kód odpadu 17 05 04</t>
  </si>
  <si>
    <t>-1449683543</t>
  </si>
  <si>
    <t>73,320*1,8 "zemina z výkopu rýh pro obruby</t>
  </si>
  <si>
    <t>72</t>
  </si>
  <si>
    <t>997013875</t>
  </si>
  <si>
    <t>Poplatek za uložení stavebního odpadu na recyklační skládce (skládkovné) asfaltového bez obsahu dehtu zatříděného do Katalogu odpadů pod kódem 17 03 02</t>
  </si>
  <si>
    <t>-1908126608</t>
  </si>
  <si>
    <t xml:space="preserve">Poznámka k souboru cen:_x000d_
1. Ceny uvedené v souboru cen je doporučeno upravit podle aktuálních cen místně příslušné skládky odpadů. 2. Uložení odpadů neuvedených v souboru cen se oceňuje individuálně. </t>
  </si>
  <si>
    <t>1387,822*0,3 "asf. fréza 40 mm (30 %)</t>
  </si>
  <si>
    <t>946,176*0,3 "asf. fréza 60 mm (30 %)</t>
  </si>
  <si>
    <t>483,912 "asf. chodník u vyrovnávaných obrub</t>
  </si>
  <si>
    <t>73</t>
  </si>
  <si>
    <t>R02</t>
  </si>
  <si>
    <t>Odečet za vyfrézovaný asfaltový recyklát (odkup zhotovitele)</t>
  </si>
  <si>
    <t>-652520050</t>
  </si>
  <si>
    <t>1387,822*0,7 "asf. fréza 40 mm (70 %)</t>
  </si>
  <si>
    <t>946,176*0,7 "asf. fréza 60 mm (70 %)</t>
  </si>
  <si>
    <t>998</t>
  </si>
  <si>
    <t>Přesun hmot</t>
  </si>
  <si>
    <t>74</t>
  </si>
  <si>
    <t>998225111</t>
  </si>
  <si>
    <t>Přesun hmot pro pozemní komunikace s krytem z kamene, monolitickým betonovým nebo živičným</t>
  </si>
  <si>
    <t>-1704157952</t>
  </si>
  <si>
    <t xml:space="preserve">Poznámka k souboru cen:_x000d_
1. Ceny lze použít i pro plochy letišť s krytem monolitickým betonovým nebo živičným. </t>
  </si>
  <si>
    <t>75</t>
  </si>
  <si>
    <t>998225194</t>
  </si>
  <si>
    <t>Příplatek k přesunu hmot pro pozemní komunikace s krytem z kamene, živičným, betonovým do 5000 m</t>
  </si>
  <si>
    <t>-608420560</t>
  </si>
  <si>
    <t>76</t>
  </si>
  <si>
    <t>998225195</t>
  </si>
  <si>
    <t>Příplatek k přesunu hmot pro pozemní komunikace s krytem z kamene, živičným, betonovým ZKD 5000 m (5x)</t>
  </si>
  <si>
    <t>-377133914</t>
  </si>
  <si>
    <t>773,569*5 'Přepočtené koeficientem množství</t>
  </si>
  <si>
    <t>SO 102 - Sanace podkladních vrstev</t>
  </si>
  <si>
    <t>113154124</t>
  </si>
  <si>
    <t>Frézování živičného krytu tl 60 mm pruh š 1 m pl do 500 m2 bez překážek v trase - odhad</t>
  </si>
  <si>
    <t>-890331565</t>
  </si>
  <si>
    <t>5513*0,25 "25% plochy pro EMK</t>
  </si>
  <si>
    <t>9778*0,25 "25% plochy pod ACO 11S</t>
  </si>
  <si>
    <t>122251101</t>
  </si>
  <si>
    <t>Odkopávky a prokopávky nezapažené v hornině třídy těžitelnosti I, skupiny 3 objem do 20 m3 strojně - odhad</t>
  </si>
  <si>
    <t>1386891427</t>
  </si>
  <si>
    <t xml:space="preserve">Poznámka k souboru cen:_x000d_
1. V cenách jsou započteny i náklady na přehození výkopku na vzdálenost do 3 m nebo naložení na dopravní prostředek. </t>
  </si>
  <si>
    <t xml:space="preserve">447,350*0,5 "sanace podloží zastávek BUS do 0,5 m </t>
  </si>
  <si>
    <t>1719877887</t>
  </si>
  <si>
    <t>Příplatek k vodorovnému přemístění výkopku/sypaniny z horniny třídy těžitelnosti I, skupiny 1 až 3 ZKD 1000 m přes 10000 m (20x)</t>
  </si>
  <si>
    <t>-329752830</t>
  </si>
  <si>
    <t>223,675*20</t>
  </si>
  <si>
    <t>181951112</t>
  </si>
  <si>
    <t>Úprava pláně v hornině třídy těžitelnosti I, skupiny 1 až 3 se zhutněním</t>
  </si>
  <si>
    <t>891495755</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</si>
  <si>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</si>
  <si>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743350014</t>
  </si>
  <si>
    <t>564871116</t>
  </si>
  <si>
    <t>Podklad ze štěrkodrtě ŠD tl. 300 mm</t>
  </si>
  <si>
    <t>-1687682236</t>
  </si>
  <si>
    <t>573231112</t>
  </si>
  <si>
    <t>Postřik živičný spojovací ze silniční emulze v množství 1,00 kg/m2</t>
  </si>
  <si>
    <t>-1506182808</t>
  </si>
  <si>
    <t>-1195796644</t>
  </si>
  <si>
    <t>571902111</t>
  </si>
  <si>
    <t>Posyp krytu kamenivem drceným nebo těženým do 10 kg/m2</t>
  </si>
  <si>
    <t>1332094223</t>
  </si>
  <si>
    <t>573231112R</t>
  </si>
  <si>
    <t>Postřik živičný ze silniční emulze v množství 2,5 kg/m2 (pružná membrána)</t>
  </si>
  <si>
    <t>1079510497</t>
  </si>
  <si>
    <t>Vyplnění spár mezi silničními dílci živičnou zálivkou (nalití hran sanovanách úseků)</t>
  </si>
  <si>
    <t>1243237139</t>
  </si>
  <si>
    <t>16*163</t>
  </si>
  <si>
    <t>919721202</t>
  </si>
  <si>
    <t>Geomříž pro vyztužení asfaltového povrchu z PP s geotextilií</t>
  </si>
  <si>
    <t>478739813</t>
  </si>
  <si>
    <t xml:space="preserve">Poznámka k souboru cen:_x000d_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</si>
  <si>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919726121</t>
  </si>
  <si>
    <t>Geotextilie pro ochranu, separaci a filtraci netkaná měrná hmotnost do 200 g/m2</t>
  </si>
  <si>
    <t>-1161044294</t>
  </si>
  <si>
    <t xml:space="preserve">Poznámka k souboru cen:_x000d_
1. V cenách jsou započteny i náklady na položení a dodání geotextilie včetně přesahů. </t>
  </si>
  <si>
    <t>447,35*2,5</t>
  </si>
  <si>
    <t>Styčná spára napojení nového živičného povrchu na stávající za tepla š 15 mm hl 25 mm s prořezáním</t>
  </si>
  <si>
    <t>1646299779</t>
  </si>
  <si>
    <t>Řezání stávajícího živičného krytu hl do 100 mm</t>
  </si>
  <si>
    <t>1898715947</t>
  </si>
  <si>
    <t>16*163 "oprava v ploše 3x5m - odhad</t>
  </si>
  <si>
    <t>938909331</t>
  </si>
  <si>
    <t>Čištění vozovek metením ručně podkladu nebo krytu betonového nebo živičného</t>
  </si>
  <si>
    <t>-1190385849</t>
  </si>
  <si>
    <t>771002288</t>
  </si>
  <si>
    <t>-161392351</t>
  </si>
  <si>
    <t>630,681*29</t>
  </si>
  <si>
    <t>-1420812865</t>
  </si>
  <si>
    <t>223,675*1,8</t>
  </si>
  <si>
    <t>2140117140</t>
  </si>
  <si>
    <t>-658400241</t>
  </si>
  <si>
    <t>157227459</t>
  </si>
  <si>
    <t>1058516345</t>
  </si>
  <si>
    <t>16,427*5 'Přepočtené koeficientem množství</t>
  </si>
  <si>
    <t>SO 301 - Odvodnění</t>
  </si>
  <si>
    <t>VRN - Vedlejší rozpočtové náklady</t>
  </si>
  <si>
    <t xml:space="preserve">    VRN9 - Ostatní náklady</t>
  </si>
  <si>
    <t>899231111</t>
  </si>
  <si>
    <t>Výšková úprava uličního vstupu nebo vpusti do 200 mm zvýšením mříže</t>
  </si>
  <si>
    <t>1011504241</t>
  </si>
  <si>
    <t>55242320</t>
  </si>
  <si>
    <t>mříž vtoková litinová plochá 500x500mm</t>
  </si>
  <si>
    <t>1682715848</t>
  </si>
  <si>
    <t>R UV3</t>
  </si>
  <si>
    <t>Oprava UV 3</t>
  </si>
  <si>
    <t>kpl</t>
  </si>
  <si>
    <t>1935764827</t>
  </si>
  <si>
    <t>1 "Výměna tělesa UV, včetně napojení na stávající přípojku, dodání materiálu, obsypu, hutnění, zemních prací, odvozu a skládkovného, bez rámu a mříže</t>
  </si>
  <si>
    <t>7,4 m sanace celého úseku rukávcem ze skelných vláken</t>
  </si>
  <si>
    <t>2 h fréza</t>
  </si>
  <si>
    <t>R UV4</t>
  </si>
  <si>
    <t>Oprava UV 4</t>
  </si>
  <si>
    <t>230623851</t>
  </si>
  <si>
    <t>Nedokončená prohlídka -&gt; fréza, čistící vůz, kamerový průzkum</t>
  </si>
  <si>
    <t>Nechat zpracovat nový návrh opravy přípojky</t>
  </si>
  <si>
    <t>R UV5</t>
  </si>
  <si>
    <t>Oprava UV 5</t>
  </si>
  <si>
    <t>-654955190</t>
  </si>
  <si>
    <t>3x sanace pomocí rukávce ze skelných vláken dl. 0,5 m</t>
  </si>
  <si>
    <t>1 h fréza</t>
  </si>
  <si>
    <t>R UV6</t>
  </si>
  <si>
    <t>Oprava UV 6</t>
  </si>
  <si>
    <t>812529749</t>
  </si>
  <si>
    <t>R UV7</t>
  </si>
  <si>
    <t>Oprava UV 7</t>
  </si>
  <si>
    <t>-513669397</t>
  </si>
  <si>
    <t>1x sanace pomocí rukávce ze skelných vláken dl. 1,0 m</t>
  </si>
  <si>
    <t>R UV8</t>
  </si>
  <si>
    <t>Oprava UV 8</t>
  </si>
  <si>
    <t>1578022744</t>
  </si>
  <si>
    <t>R UV9</t>
  </si>
  <si>
    <t>Oprava UV 9</t>
  </si>
  <si>
    <t>-242506117</t>
  </si>
  <si>
    <t>2,6 m sanace celého úseku rukávcem ze skelných vláken</t>
  </si>
  <si>
    <t>R UV10</t>
  </si>
  <si>
    <t>Oprava UV 10</t>
  </si>
  <si>
    <t>471099240</t>
  </si>
  <si>
    <t>1x sanace pomocí rukávce ze skelných vláken dl. 0,5 m</t>
  </si>
  <si>
    <t>4 h fréza</t>
  </si>
  <si>
    <t>R UV11</t>
  </si>
  <si>
    <t>Oprava UV 11</t>
  </si>
  <si>
    <t>-1847509389</t>
  </si>
  <si>
    <t>R UV12</t>
  </si>
  <si>
    <t>Oprava UV 12</t>
  </si>
  <si>
    <t>-1821643130</t>
  </si>
  <si>
    <t>R UV13</t>
  </si>
  <si>
    <t>Oprava UV 13</t>
  </si>
  <si>
    <t>62254302</t>
  </si>
  <si>
    <t>2x sanace pomocí rukávce ze skelných vláken dl. 0,5 m</t>
  </si>
  <si>
    <t>5 h fréza</t>
  </si>
  <si>
    <t>R UV14</t>
  </si>
  <si>
    <t>Oprava UV 14</t>
  </si>
  <si>
    <t>-395854707</t>
  </si>
  <si>
    <t>R UV15</t>
  </si>
  <si>
    <t>Oprava UV 15</t>
  </si>
  <si>
    <t>-33718396</t>
  </si>
  <si>
    <t>3 h fréza</t>
  </si>
  <si>
    <t>R UV16</t>
  </si>
  <si>
    <t>Oprava UV 16</t>
  </si>
  <si>
    <t>-1293814886</t>
  </si>
  <si>
    <t>oprava přípojky otevřeným, paženým výkopem s napojením na kanalizační řad v hloubce cca 4,6m</t>
  </si>
  <si>
    <t>R UV17</t>
  </si>
  <si>
    <t>Oprava UV 17</t>
  </si>
  <si>
    <t>522219066</t>
  </si>
  <si>
    <t>6,1 m sanace celého úseku rukávcem ze skelných vláken</t>
  </si>
  <si>
    <t>R UV18</t>
  </si>
  <si>
    <t>Oprava UV 18</t>
  </si>
  <si>
    <t>90353202</t>
  </si>
  <si>
    <t>oprava přípojky otevřeným, paženým výkopem s napojením na kanalizační řad v hloubce cca 4,8m</t>
  </si>
  <si>
    <t>R UV19</t>
  </si>
  <si>
    <t>Oprava UV 19</t>
  </si>
  <si>
    <t>-1288181499</t>
  </si>
  <si>
    <t>R UV20</t>
  </si>
  <si>
    <t>Oprava UV 20</t>
  </si>
  <si>
    <t>948327481</t>
  </si>
  <si>
    <t>6,7 m sanace celého úseku rukávcem ze skelných vláken</t>
  </si>
  <si>
    <t>R UV21</t>
  </si>
  <si>
    <t>Oprava UV 21</t>
  </si>
  <si>
    <t>-1404824149</t>
  </si>
  <si>
    <t>R UV22</t>
  </si>
  <si>
    <t>Oprava UV 22</t>
  </si>
  <si>
    <t>797502453</t>
  </si>
  <si>
    <t>R UV23</t>
  </si>
  <si>
    <t>Oprava UV 23</t>
  </si>
  <si>
    <t>-143465617</t>
  </si>
  <si>
    <t>R UV24</t>
  </si>
  <si>
    <t>Oprava UV 24</t>
  </si>
  <si>
    <t>-57393633</t>
  </si>
  <si>
    <t>R UV24a</t>
  </si>
  <si>
    <t>Oprava UV 24a</t>
  </si>
  <si>
    <t>-783943003</t>
  </si>
  <si>
    <t>6,5 m sanace celého úseku rukávcem ze skelných vláken</t>
  </si>
  <si>
    <t>R UV25</t>
  </si>
  <si>
    <t>Oprava UV 25</t>
  </si>
  <si>
    <t>-1790124425</t>
  </si>
  <si>
    <t>R UV26</t>
  </si>
  <si>
    <t>Oprava UV 26</t>
  </si>
  <si>
    <t>-1704547905</t>
  </si>
  <si>
    <t>R UV27</t>
  </si>
  <si>
    <t>Oprava UV 27</t>
  </si>
  <si>
    <t>-1346343745</t>
  </si>
  <si>
    <t>1x sanace pomocí rukáve ze skelných vláken dl. 1,0 m</t>
  </si>
  <si>
    <t>R UV28</t>
  </si>
  <si>
    <t>Oprava UV 28</t>
  </si>
  <si>
    <t>1591126612</t>
  </si>
  <si>
    <t>R UV29</t>
  </si>
  <si>
    <t>Oprava UV 29</t>
  </si>
  <si>
    <t>750460199</t>
  </si>
  <si>
    <t>1 "Těleso UV v pořádku</t>
  </si>
  <si>
    <t>5,7 m sanace celého úseku rukávcem ze skelných vláken</t>
  </si>
  <si>
    <t>R UV30</t>
  </si>
  <si>
    <t>Oprava UV 30</t>
  </si>
  <si>
    <t>1531428999</t>
  </si>
  <si>
    <t>6,6 m sanace celého úseku rukávcem ze skelných vláken</t>
  </si>
  <si>
    <t>R UV31</t>
  </si>
  <si>
    <t>Oprava UV 31</t>
  </si>
  <si>
    <t>2116891859</t>
  </si>
  <si>
    <t>R UV32</t>
  </si>
  <si>
    <t>Oprava UV 32</t>
  </si>
  <si>
    <t>-268192593</t>
  </si>
  <si>
    <t>6,3 m sanace celého úseku rukávcem ze skelných vláken</t>
  </si>
  <si>
    <t>R UV33</t>
  </si>
  <si>
    <t>Oprava UV 33</t>
  </si>
  <si>
    <t>437106233</t>
  </si>
  <si>
    <t>7,1 m sanace celého úseku rukávcem ze skelných vláken</t>
  </si>
  <si>
    <t>R UV34</t>
  </si>
  <si>
    <t>Oprava UV 34</t>
  </si>
  <si>
    <t>-1910532003</t>
  </si>
  <si>
    <t>18,3 m sanace celého úseku rukávcem ze skelných vláken</t>
  </si>
  <si>
    <t>R UV35</t>
  </si>
  <si>
    <t>Oprava UV 35</t>
  </si>
  <si>
    <t>502405958</t>
  </si>
  <si>
    <t>R UV36</t>
  </si>
  <si>
    <t>Oprava UV 36</t>
  </si>
  <si>
    <t>2043639920</t>
  </si>
  <si>
    <t>18,5 m sanace celého úseku rukávcem ze skelných vláken</t>
  </si>
  <si>
    <t>R UV37</t>
  </si>
  <si>
    <t>Oprava UV 37</t>
  </si>
  <si>
    <t>-773161829</t>
  </si>
  <si>
    <t>20,8 m sanace celého úseku rukávcem ze skelných vláken</t>
  </si>
  <si>
    <t>R UV38</t>
  </si>
  <si>
    <t>Oprava UV 38</t>
  </si>
  <si>
    <t>1464990790</t>
  </si>
  <si>
    <t>2x sanace pomocí rukávce ze skelných vláken dl. 1,0 m</t>
  </si>
  <si>
    <t>R UV39</t>
  </si>
  <si>
    <t>Oprava UV 39</t>
  </si>
  <si>
    <t>8945899</t>
  </si>
  <si>
    <t>R UV39a</t>
  </si>
  <si>
    <t>Oprava UV 39a</t>
  </si>
  <si>
    <t>997076080</t>
  </si>
  <si>
    <t>R UV40</t>
  </si>
  <si>
    <t>Oprava UV 40</t>
  </si>
  <si>
    <t>-660436953</t>
  </si>
  <si>
    <t>R UV41</t>
  </si>
  <si>
    <t>Oprava UV 41</t>
  </si>
  <si>
    <t>105122560</t>
  </si>
  <si>
    <t>R UV42</t>
  </si>
  <si>
    <t>Oprava UV 42</t>
  </si>
  <si>
    <t>794973199</t>
  </si>
  <si>
    <t>R UV43</t>
  </si>
  <si>
    <t>Oprava UV 43</t>
  </si>
  <si>
    <t>1614115769</t>
  </si>
  <si>
    <t>19,5 m sanace celého úseku rukávcem ze skelných vláken</t>
  </si>
  <si>
    <t>R UV43a</t>
  </si>
  <si>
    <t>Oprava UV 43a</t>
  </si>
  <si>
    <t>-1796953742</t>
  </si>
  <si>
    <t>20,6 m sanace celého úseku rukávcem ze skelných vláken</t>
  </si>
  <si>
    <t>R UV44</t>
  </si>
  <si>
    <t>Oprava UV 44</t>
  </si>
  <si>
    <t>1348082042</t>
  </si>
  <si>
    <t>20,3 m sanace celého úseku rukávcem ze skelných vláken</t>
  </si>
  <si>
    <t>R UV45</t>
  </si>
  <si>
    <t>Oprava UV 45</t>
  </si>
  <si>
    <t>1832095651</t>
  </si>
  <si>
    <t>R UV46</t>
  </si>
  <si>
    <t>Oprava UV 46</t>
  </si>
  <si>
    <t>-1601287080</t>
  </si>
  <si>
    <t>18,2 m sanace celého úseku rukávcem ze skelných vláken</t>
  </si>
  <si>
    <t>R UV47</t>
  </si>
  <si>
    <t>Oprava UV 47</t>
  </si>
  <si>
    <t>-1202405740</t>
  </si>
  <si>
    <t>R UV48</t>
  </si>
  <si>
    <t>Oprava UV 48</t>
  </si>
  <si>
    <t>1131991249</t>
  </si>
  <si>
    <t>18,8 m sanace celého úseku rukávcem ze skelných vláken</t>
  </si>
  <si>
    <t>R UV49</t>
  </si>
  <si>
    <t>Oprava UV 49</t>
  </si>
  <si>
    <t>-1225803428</t>
  </si>
  <si>
    <t>1 "Výměna tělesa UV, včetně napojení na stávající přípojku, dodáné materiálu, obsypu, hutnění, zemních prací, odvozu a skládkovného, bez rámu a mříže</t>
  </si>
  <si>
    <t>R UV50</t>
  </si>
  <si>
    <t>Oprava UV 50</t>
  </si>
  <si>
    <t>-303259231</t>
  </si>
  <si>
    <t>3,7 m sanace celého úseku rukávcem ze skelných vláken</t>
  </si>
  <si>
    <t>R UV51</t>
  </si>
  <si>
    <t>Oprava UV 51</t>
  </si>
  <si>
    <t>-726849751</t>
  </si>
  <si>
    <t>9,4 m sanace celého úseku rukávcem ze skelných vláken</t>
  </si>
  <si>
    <t>R UV52</t>
  </si>
  <si>
    <t>Oprava UV 52</t>
  </si>
  <si>
    <t>-1037033204</t>
  </si>
  <si>
    <t>R UV54</t>
  </si>
  <si>
    <t>Oprava UV 54</t>
  </si>
  <si>
    <t>2076046354</t>
  </si>
  <si>
    <t>4,2 m sanace celého úseku rukávcem ze skelných vláken</t>
  </si>
  <si>
    <t>R UV55</t>
  </si>
  <si>
    <t>Oprava UV 55</t>
  </si>
  <si>
    <t>-882004655</t>
  </si>
  <si>
    <t>R UV56</t>
  </si>
  <si>
    <t>Oprava UV 56</t>
  </si>
  <si>
    <t>85647415</t>
  </si>
  <si>
    <t>R UV57</t>
  </si>
  <si>
    <t>Oprava UV 57</t>
  </si>
  <si>
    <t>-260109943</t>
  </si>
  <si>
    <t>R UV59</t>
  </si>
  <si>
    <t>Oprava UV 59</t>
  </si>
  <si>
    <t>-1842559258</t>
  </si>
  <si>
    <t>Vedlejší rozpočtové náklady</t>
  </si>
  <si>
    <t>VRN9</t>
  </si>
  <si>
    <t>Ostatní náklady</t>
  </si>
  <si>
    <t>043194000</t>
  </si>
  <si>
    <t>Ostatní zkoušky - kamerový průzkum UV po realizaci, Pozn.: kamerový průzkum před realizací byl proveden v 01/2020</t>
  </si>
  <si>
    <t>ks</t>
  </si>
  <si>
    <t>1024</t>
  </si>
  <si>
    <t>1490130369</t>
  </si>
  <si>
    <t>091002000</t>
  </si>
  <si>
    <t>Ostatní náklady související s objektem - výměna koše na splaveniny, vyčištění tělesa a proplach tlakovou vodou přípojky UV</t>
  </si>
  <si>
    <t>-28728530</t>
  </si>
  <si>
    <t>SO 901 - VRN</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</si>
  <si>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</si>
  <si>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</si>
  <si>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</si>
  <si>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</si>
  <si>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</si>
  <si>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22-M - Montáže technologických zařízení pro dopravní stavby</t>
  </si>
  <si>
    <t>VRN1</t>
  </si>
  <si>
    <t>Průzkumné, geodetické a projektové práce</t>
  </si>
  <si>
    <t>011434000</t>
  </si>
  <si>
    <t>Měření (monitoring) hlukové hladiny (po realizaci)</t>
  </si>
  <si>
    <t>422474499</t>
  </si>
  <si>
    <t>012103000</t>
  </si>
  <si>
    <t>Geodetické práce před výstavbou - podrobné geodetické zaměření pro potřeby vytvoření 3D modelu (laserové skenování)</t>
  </si>
  <si>
    <t>-1869975253</t>
  </si>
  <si>
    <t>012203000</t>
  </si>
  <si>
    <t>Geodetické práce při provádění stavby - vytyčení stavby</t>
  </si>
  <si>
    <t>-152166592</t>
  </si>
  <si>
    <t>012002000</t>
  </si>
  <si>
    <t>Geodetické práce - zeměření skutečného provedení stavby</t>
  </si>
  <si>
    <t>km</t>
  </si>
  <si>
    <t>1263567036</t>
  </si>
  <si>
    <t>013244000-2</t>
  </si>
  <si>
    <t>Dokumentace pro provádění stavby RDS vč. 3D modelu</t>
  </si>
  <si>
    <t>-124996329</t>
  </si>
  <si>
    <t>013244000</t>
  </si>
  <si>
    <t>Dokumentace pro provádění stavby - aktualizace DIO</t>
  </si>
  <si>
    <t>830000536</t>
  </si>
  <si>
    <t>013254000</t>
  </si>
  <si>
    <t>Dokumentace skutečného provedení stavby</t>
  </si>
  <si>
    <t>-2023102854</t>
  </si>
  <si>
    <t>013274000</t>
  </si>
  <si>
    <t>Pasportizace objektu před započetím prací</t>
  </si>
  <si>
    <t>-1382532917</t>
  </si>
  <si>
    <t>013284000</t>
  </si>
  <si>
    <t>Pasportizace objektu po provedení prací</t>
  </si>
  <si>
    <t>1184387317</t>
  </si>
  <si>
    <t>VRN3</t>
  </si>
  <si>
    <t>Zařízení staveniště</t>
  </si>
  <si>
    <t>030001000</t>
  </si>
  <si>
    <t>Zařízení staveniště (% z SO 101, 102 a 301)</t>
  </si>
  <si>
    <t>%</t>
  </si>
  <si>
    <t>-1489056623</t>
  </si>
  <si>
    <t>034303000</t>
  </si>
  <si>
    <t>Dopravní značení na staveništi - realizace jednotlivých etap DIO vč. projednání DIRu a vč. drobných stavebních úprav</t>
  </si>
  <si>
    <t>-1453416850</t>
  </si>
  <si>
    <t>034303000-1</t>
  </si>
  <si>
    <t>Dopravní značení na staveništi - úprava řízení SSZ na dotčených křižovatkách vč. zpracování projektu</t>
  </si>
  <si>
    <t>131570866</t>
  </si>
  <si>
    <t>034503000</t>
  </si>
  <si>
    <t>Informační tabule na staveništi</t>
  </si>
  <si>
    <t>-2113500794</t>
  </si>
  <si>
    <t>VRN4</t>
  </si>
  <si>
    <t>Inženýrská činnost</t>
  </si>
  <si>
    <t>042503000</t>
  </si>
  <si>
    <t>Plán POV - zajistí zhotovitel</t>
  </si>
  <si>
    <t>-1250332088</t>
  </si>
  <si>
    <t>043002000</t>
  </si>
  <si>
    <t>Zkoušky a ostatní měření - statická zatěžovací zkouška (kontrola únosnosti pláně Edef,2)</t>
  </si>
  <si>
    <t>-1421533376</t>
  </si>
  <si>
    <t>Ostatní zkoušky - kamerový průzkum UV po realizaci</t>
  </si>
  <si>
    <t>765856605</t>
  </si>
  <si>
    <t>VRN6</t>
  </si>
  <si>
    <t>Územní vlivy</t>
  </si>
  <si>
    <t>060001000</t>
  </si>
  <si>
    <t>Územní vlivy (% z SO 101, 102 a 301)</t>
  </si>
  <si>
    <t>-461007983</t>
  </si>
  <si>
    <t>VRN7</t>
  </si>
  <si>
    <t>Provozní vlivy</t>
  </si>
  <si>
    <t>070001000</t>
  </si>
  <si>
    <t>Provozní vlivy (% z SO 101, 102 a 301)</t>
  </si>
  <si>
    <t>2079626896</t>
  </si>
  <si>
    <t>Ostatní náklady související s objektem - výměna koše na splaveniny, vyčištění tělesa a tlakový proplach přípojek uličních vpustí</t>
  </si>
  <si>
    <t>-655041948</t>
  </si>
  <si>
    <t>22-M</t>
  </si>
  <si>
    <t>Montáže technologických zařízení pro dopravní stavby</t>
  </si>
  <si>
    <t>220960161</t>
  </si>
  <si>
    <t>Uložení indukční smyčky vč. materiálu a montáže</t>
  </si>
  <si>
    <t>225545102</t>
  </si>
  <si>
    <t xml:space="preserve">Poznámka k souboru cen:_x000d_
1. V ceně není započten náklad na dodávku vodiče. </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</si>
</sst>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90">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167" fontId="22"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theme" Target="theme/theme1.xml" /><Relationship Id="rId8" Type="http://schemas.openxmlformats.org/officeDocument/2006/relationships/calcChain" Target="calcChain.xml" /><Relationship Id="rId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26</v>
      </c>
      <c r="AO10" s="22"/>
      <c r="AP10" s="22"/>
      <c r="AQ10" s="22"/>
      <c r="AR10" s="20"/>
      <c r="BE10" s="31"/>
      <c r="BS10" s="17" t="s">
        <v>6</v>
      </c>
    </row>
    <row r="11" s="1" customFormat="1" ht="18.48"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29</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31</v>
      </c>
      <c r="AO13" s="22"/>
      <c r="AP13" s="22"/>
      <c r="AQ13" s="22"/>
      <c r="AR13" s="20"/>
      <c r="BE13" s="31"/>
      <c r="BS13" s="17" t="s">
        <v>6</v>
      </c>
    </row>
    <row r="14">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31</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33</v>
      </c>
      <c r="AO16" s="22"/>
      <c r="AP16" s="22"/>
      <c r="AQ16" s="22"/>
      <c r="AR16" s="20"/>
      <c r="BE16" s="31"/>
      <c r="BS16" s="17" t="s">
        <v>4</v>
      </c>
    </row>
    <row r="17" s="1" customFormat="1" ht="18.48"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35</v>
      </c>
      <c r="AO17" s="22"/>
      <c r="AP17" s="22"/>
      <c r="AQ17" s="22"/>
      <c r="AR17" s="20"/>
      <c r="BE17" s="31"/>
      <c r="BS17" s="17" t="s">
        <v>4</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33</v>
      </c>
      <c r="AO19" s="22"/>
      <c r="AP19" s="22"/>
      <c r="AQ19" s="22"/>
      <c r="AR19" s="20"/>
      <c r="BE19" s="31"/>
      <c r="BS19" s="17" t="s">
        <v>6</v>
      </c>
    </row>
    <row r="20" s="1" customFormat="1" ht="18.48"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35</v>
      </c>
      <c r="AO20" s="22"/>
      <c r="AP20" s="22"/>
      <c r="AQ20" s="22"/>
      <c r="AR20" s="20"/>
      <c r="BE20" s="31"/>
      <c r="BS20" s="17" t="s">
        <v>37</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39</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40</v>
      </c>
      <c r="M28" s="45"/>
      <c r="N28" s="45"/>
      <c r="O28" s="45"/>
      <c r="P28" s="45"/>
      <c r="Q28" s="40"/>
      <c r="R28" s="40"/>
      <c r="S28" s="40"/>
      <c r="T28" s="40"/>
      <c r="U28" s="40"/>
      <c r="V28" s="40"/>
      <c r="W28" s="45" t="s">
        <v>41</v>
      </c>
      <c r="X28" s="45"/>
      <c r="Y28" s="45"/>
      <c r="Z28" s="45"/>
      <c r="AA28" s="45"/>
      <c r="AB28" s="45"/>
      <c r="AC28" s="45"/>
      <c r="AD28" s="45"/>
      <c r="AE28" s="45"/>
      <c r="AF28" s="40"/>
      <c r="AG28" s="40"/>
      <c r="AH28" s="40"/>
      <c r="AI28" s="40"/>
      <c r="AJ28" s="40"/>
      <c r="AK28" s="45" t="s">
        <v>42</v>
      </c>
      <c r="AL28" s="45"/>
      <c r="AM28" s="45"/>
      <c r="AN28" s="45"/>
      <c r="AO28" s="45"/>
      <c r="AP28" s="40"/>
      <c r="AQ28" s="40"/>
      <c r="AR28" s="44"/>
      <c r="BE28" s="31"/>
    </row>
    <row r="29" s="3" customFormat="1" ht="14.4" customHeight="1">
      <c r="A29" s="3"/>
      <c r="B29" s="46"/>
      <c r="C29" s="47"/>
      <c r="D29" s="32" t="s">
        <v>43</v>
      </c>
      <c r="E29" s="47"/>
      <c r="F29" s="32" t="s">
        <v>44</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45</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46</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47</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48</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49</v>
      </c>
      <c r="E35" s="54"/>
      <c r="F35" s="54"/>
      <c r="G35" s="54"/>
      <c r="H35" s="54"/>
      <c r="I35" s="54"/>
      <c r="J35" s="54"/>
      <c r="K35" s="54"/>
      <c r="L35" s="54"/>
      <c r="M35" s="54"/>
      <c r="N35" s="54"/>
      <c r="O35" s="54"/>
      <c r="P35" s="54"/>
      <c r="Q35" s="54"/>
      <c r="R35" s="54"/>
      <c r="S35" s="54"/>
      <c r="T35" s="55" t="s">
        <v>50</v>
      </c>
      <c r="U35" s="54"/>
      <c r="V35" s="54"/>
      <c r="W35" s="54"/>
      <c r="X35" s="56" t="s">
        <v>51</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52</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53</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54</v>
      </c>
      <c r="E60" s="42"/>
      <c r="F60" s="42"/>
      <c r="G60" s="42"/>
      <c r="H60" s="42"/>
      <c r="I60" s="42"/>
      <c r="J60" s="42"/>
      <c r="K60" s="42"/>
      <c r="L60" s="42"/>
      <c r="M60" s="42"/>
      <c r="N60" s="42"/>
      <c r="O60" s="42"/>
      <c r="P60" s="42"/>
      <c r="Q60" s="42"/>
      <c r="R60" s="42"/>
      <c r="S60" s="42"/>
      <c r="T60" s="42"/>
      <c r="U60" s="42"/>
      <c r="V60" s="64" t="s">
        <v>55</v>
      </c>
      <c r="W60" s="42"/>
      <c r="X60" s="42"/>
      <c r="Y60" s="42"/>
      <c r="Z60" s="42"/>
      <c r="AA60" s="42"/>
      <c r="AB60" s="42"/>
      <c r="AC60" s="42"/>
      <c r="AD60" s="42"/>
      <c r="AE60" s="42"/>
      <c r="AF60" s="42"/>
      <c r="AG60" s="42"/>
      <c r="AH60" s="64" t="s">
        <v>54</v>
      </c>
      <c r="AI60" s="42"/>
      <c r="AJ60" s="42"/>
      <c r="AK60" s="42"/>
      <c r="AL60" s="42"/>
      <c r="AM60" s="64" t="s">
        <v>55</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56</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57</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54</v>
      </c>
      <c r="E75" s="42"/>
      <c r="F75" s="42"/>
      <c r="G75" s="42"/>
      <c r="H75" s="42"/>
      <c r="I75" s="42"/>
      <c r="J75" s="42"/>
      <c r="K75" s="42"/>
      <c r="L75" s="42"/>
      <c r="M75" s="42"/>
      <c r="N75" s="42"/>
      <c r="O75" s="42"/>
      <c r="P75" s="42"/>
      <c r="Q75" s="42"/>
      <c r="R75" s="42"/>
      <c r="S75" s="42"/>
      <c r="T75" s="42"/>
      <c r="U75" s="42"/>
      <c r="V75" s="64" t="s">
        <v>55</v>
      </c>
      <c r="W75" s="42"/>
      <c r="X75" s="42"/>
      <c r="Y75" s="42"/>
      <c r="Z75" s="42"/>
      <c r="AA75" s="42"/>
      <c r="AB75" s="42"/>
      <c r="AC75" s="42"/>
      <c r="AD75" s="42"/>
      <c r="AE75" s="42"/>
      <c r="AF75" s="42"/>
      <c r="AG75" s="42"/>
      <c r="AH75" s="64" t="s">
        <v>54</v>
      </c>
      <c r="AI75" s="42"/>
      <c r="AJ75" s="42"/>
      <c r="AK75" s="42"/>
      <c r="AL75" s="42"/>
      <c r="AM75" s="64" t="s">
        <v>55</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58</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48-2019</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 xml:space="preserve">Plzeňská  Trabant - Bucharova, Praha 5, č. akce 13497</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20</v>
      </c>
      <c r="D87" s="40"/>
      <c r="E87" s="40"/>
      <c r="F87" s="40"/>
      <c r="G87" s="40"/>
      <c r="H87" s="40"/>
      <c r="I87" s="40"/>
      <c r="J87" s="40"/>
      <c r="K87" s="40"/>
      <c r="L87" s="78" t="str">
        <f>IF(K8="","",K8)</f>
        <v>Ulice Plzeňská</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 "","",AN8)</f>
        <v>7. 2. 2020</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15.15" customHeight="1">
      <c r="A89" s="38"/>
      <c r="B89" s="39"/>
      <c r="C89" s="32" t="s">
        <v>24</v>
      </c>
      <c r="D89" s="40"/>
      <c r="E89" s="40"/>
      <c r="F89" s="40"/>
      <c r="G89" s="40"/>
      <c r="H89" s="40"/>
      <c r="I89" s="40"/>
      <c r="J89" s="40"/>
      <c r="K89" s="40"/>
      <c r="L89" s="71" t="str">
        <f>IF(E11= "","",E11)</f>
        <v>Technická správa komunikací hl. m. Prahy, a.s.</v>
      </c>
      <c r="M89" s="40"/>
      <c r="N89" s="40"/>
      <c r="O89" s="40"/>
      <c r="P89" s="40"/>
      <c r="Q89" s="40"/>
      <c r="R89" s="40"/>
      <c r="S89" s="40"/>
      <c r="T89" s="40"/>
      <c r="U89" s="40"/>
      <c r="V89" s="40"/>
      <c r="W89" s="40"/>
      <c r="X89" s="40"/>
      <c r="Y89" s="40"/>
      <c r="Z89" s="40"/>
      <c r="AA89" s="40"/>
      <c r="AB89" s="40"/>
      <c r="AC89" s="40"/>
      <c r="AD89" s="40"/>
      <c r="AE89" s="40"/>
      <c r="AF89" s="40"/>
      <c r="AG89" s="40"/>
      <c r="AH89" s="40"/>
      <c r="AI89" s="32" t="s">
        <v>32</v>
      </c>
      <c r="AJ89" s="40"/>
      <c r="AK89" s="40"/>
      <c r="AL89" s="40"/>
      <c r="AM89" s="80" t="str">
        <f>IF(E17="","",E17)</f>
        <v>Sinpps s.r.o</v>
      </c>
      <c r="AN89" s="71"/>
      <c r="AO89" s="71"/>
      <c r="AP89" s="71"/>
      <c r="AQ89" s="40"/>
      <c r="AR89" s="44"/>
      <c r="AS89" s="81" t="s">
        <v>59</v>
      </c>
      <c r="AT89" s="82"/>
      <c r="AU89" s="83"/>
      <c r="AV89" s="83"/>
      <c r="AW89" s="83"/>
      <c r="AX89" s="83"/>
      <c r="AY89" s="83"/>
      <c r="AZ89" s="83"/>
      <c r="BA89" s="83"/>
      <c r="BB89" s="83"/>
      <c r="BC89" s="83"/>
      <c r="BD89" s="84"/>
      <c r="BE89" s="38"/>
    </row>
    <row r="90" s="2" customFormat="1" ht="15.15" customHeight="1">
      <c r="A90" s="38"/>
      <c r="B90" s="39"/>
      <c r="C90" s="32" t="s">
        <v>30</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36</v>
      </c>
      <c r="AJ90" s="40"/>
      <c r="AK90" s="40"/>
      <c r="AL90" s="40"/>
      <c r="AM90" s="80" t="str">
        <f>IF(E20="","",E20)</f>
        <v>Sinpps s.r.o</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60</v>
      </c>
      <c r="D92" s="94"/>
      <c r="E92" s="94"/>
      <c r="F92" s="94"/>
      <c r="G92" s="94"/>
      <c r="H92" s="95"/>
      <c r="I92" s="96" t="s">
        <v>61</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62</v>
      </c>
      <c r="AH92" s="94"/>
      <c r="AI92" s="94"/>
      <c r="AJ92" s="94"/>
      <c r="AK92" s="94"/>
      <c r="AL92" s="94"/>
      <c r="AM92" s="94"/>
      <c r="AN92" s="96" t="s">
        <v>63</v>
      </c>
      <c r="AO92" s="94"/>
      <c r="AP92" s="98"/>
      <c r="AQ92" s="99" t="s">
        <v>64</v>
      </c>
      <c r="AR92" s="44"/>
      <c r="AS92" s="100" t="s">
        <v>65</v>
      </c>
      <c r="AT92" s="101" t="s">
        <v>66</v>
      </c>
      <c r="AU92" s="101" t="s">
        <v>67</v>
      </c>
      <c r="AV92" s="101" t="s">
        <v>68</v>
      </c>
      <c r="AW92" s="101" t="s">
        <v>69</v>
      </c>
      <c r="AX92" s="101" t="s">
        <v>70</v>
      </c>
      <c r="AY92" s="101" t="s">
        <v>71</v>
      </c>
      <c r="AZ92" s="101" t="s">
        <v>72</v>
      </c>
      <c r="BA92" s="101" t="s">
        <v>73</v>
      </c>
      <c r="BB92" s="101" t="s">
        <v>74</v>
      </c>
      <c r="BC92" s="101" t="s">
        <v>75</v>
      </c>
      <c r="BD92" s="102" t="s">
        <v>76</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77</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ROUND(SUM(AG95:AG98),2)</f>
        <v>0</v>
      </c>
      <c r="AH94" s="109"/>
      <c r="AI94" s="109"/>
      <c r="AJ94" s="109"/>
      <c r="AK94" s="109"/>
      <c r="AL94" s="109"/>
      <c r="AM94" s="109"/>
      <c r="AN94" s="110">
        <f>SUM(AG94,AT94)</f>
        <v>0</v>
      </c>
      <c r="AO94" s="110"/>
      <c r="AP94" s="110"/>
      <c r="AQ94" s="111" t="s">
        <v>1</v>
      </c>
      <c r="AR94" s="112"/>
      <c r="AS94" s="113">
        <f>ROUND(SUM(AS95:AS98),2)</f>
        <v>0</v>
      </c>
      <c r="AT94" s="114">
        <f>ROUND(SUM(AV94:AW94),2)</f>
        <v>0</v>
      </c>
      <c r="AU94" s="115">
        <f>ROUND(SUM(AU95:AU98),5)</f>
        <v>0</v>
      </c>
      <c r="AV94" s="114">
        <f>ROUND(AZ94*L29,2)</f>
        <v>0</v>
      </c>
      <c r="AW94" s="114">
        <f>ROUND(BA94*L30,2)</f>
        <v>0</v>
      </c>
      <c r="AX94" s="114">
        <f>ROUND(BB94*L29,2)</f>
        <v>0</v>
      </c>
      <c r="AY94" s="114">
        <f>ROUND(BC94*L30,2)</f>
        <v>0</v>
      </c>
      <c r="AZ94" s="114">
        <f>ROUND(SUM(AZ95:AZ98),2)</f>
        <v>0</v>
      </c>
      <c r="BA94" s="114">
        <f>ROUND(SUM(BA95:BA98),2)</f>
        <v>0</v>
      </c>
      <c r="BB94" s="114">
        <f>ROUND(SUM(BB95:BB98),2)</f>
        <v>0</v>
      </c>
      <c r="BC94" s="114">
        <f>ROUND(SUM(BC95:BC98),2)</f>
        <v>0</v>
      </c>
      <c r="BD94" s="116">
        <f>ROUND(SUM(BD95:BD98),2)</f>
        <v>0</v>
      </c>
      <c r="BE94" s="6"/>
      <c r="BS94" s="117" t="s">
        <v>78</v>
      </c>
      <c r="BT94" s="117" t="s">
        <v>79</v>
      </c>
      <c r="BU94" s="118" t="s">
        <v>80</v>
      </c>
      <c r="BV94" s="117" t="s">
        <v>81</v>
      </c>
      <c r="BW94" s="117" t="s">
        <v>5</v>
      </c>
      <c r="BX94" s="117" t="s">
        <v>82</v>
      </c>
      <c r="CL94" s="117" t="s">
        <v>1</v>
      </c>
    </row>
    <row r="95" s="7" customFormat="1" ht="16.5" customHeight="1">
      <c r="A95" s="119" t="s">
        <v>83</v>
      </c>
      <c r="B95" s="120"/>
      <c r="C95" s="121"/>
      <c r="D95" s="122" t="s">
        <v>84</v>
      </c>
      <c r="E95" s="122"/>
      <c r="F95" s="122"/>
      <c r="G95" s="122"/>
      <c r="H95" s="122"/>
      <c r="I95" s="123"/>
      <c r="J95" s="122" t="s">
        <v>85</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101 - Komunikace'!J30</f>
        <v>0</v>
      </c>
      <c r="AH95" s="123"/>
      <c r="AI95" s="123"/>
      <c r="AJ95" s="123"/>
      <c r="AK95" s="123"/>
      <c r="AL95" s="123"/>
      <c r="AM95" s="123"/>
      <c r="AN95" s="124">
        <f>SUM(AG95,AT95)</f>
        <v>0</v>
      </c>
      <c r="AO95" s="123"/>
      <c r="AP95" s="123"/>
      <c r="AQ95" s="125" t="s">
        <v>86</v>
      </c>
      <c r="AR95" s="126"/>
      <c r="AS95" s="127">
        <v>0</v>
      </c>
      <c r="AT95" s="128">
        <f>ROUND(SUM(AV95:AW95),2)</f>
        <v>0</v>
      </c>
      <c r="AU95" s="129">
        <f>'SO 101 - Komunikace'!P124</f>
        <v>0</v>
      </c>
      <c r="AV95" s="128">
        <f>'SO 101 - Komunikace'!J33</f>
        <v>0</v>
      </c>
      <c r="AW95" s="128">
        <f>'SO 101 - Komunikace'!J34</f>
        <v>0</v>
      </c>
      <c r="AX95" s="128">
        <f>'SO 101 - Komunikace'!J35</f>
        <v>0</v>
      </c>
      <c r="AY95" s="128">
        <f>'SO 101 - Komunikace'!J36</f>
        <v>0</v>
      </c>
      <c r="AZ95" s="128">
        <f>'SO 101 - Komunikace'!F33</f>
        <v>0</v>
      </c>
      <c r="BA95" s="128">
        <f>'SO 101 - Komunikace'!F34</f>
        <v>0</v>
      </c>
      <c r="BB95" s="128">
        <f>'SO 101 - Komunikace'!F35</f>
        <v>0</v>
      </c>
      <c r="BC95" s="128">
        <f>'SO 101 - Komunikace'!F36</f>
        <v>0</v>
      </c>
      <c r="BD95" s="130">
        <f>'SO 101 - Komunikace'!F37</f>
        <v>0</v>
      </c>
      <c r="BE95" s="7"/>
      <c r="BT95" s="131" t="s">
        <v>87</v>
      </c>
      <c r="BV95" s="131" t="s">
        <v>81</v>
      </c>
      <c r="BW95" s="131" t="s">
        <v>88</v>
      </c>
      <c r="BX95" s="131" t="s">
        <v>5</v>
      </c>
      <c r="CL95" s="131" t="s">
        <v>1</v>
      </c>
      <c r="CM95" s="131" t="s">
        <v>89</v>
      </c>
    </row>
    <row r="96" s="7" customFormat="1" ht="16.5" customHeight="1">
      <c r="A96" s="119" t="s">
        <v>83</v>
      </c>
      <c r="B96" s="120"/>
      <c r="C96" s="121"/>
      <c r="D96" s="122" t="s">
        <v>90</v>
      </c>
      <c r="E96" s="122"/>
      <c r="F96" s="122"/>
      <c r="G96" s="122"/>
      <c r="H96" s="122"/>
      <c r="I96" s="123"/>
      <c r="J96" s="122" t="s">
        <v>91</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 102 - Sanace podkladní...'!J30</f>
        <v>0</v>
      </c>
      <c r="AH96" s="123"/>
      <c r="AI96" s="123"/>
      <c r="AJ96" s="123"/>
      <c r="AK96" s="123"/>
      <c r="AL96" s="123"/>
      <c r="AM96" s="123"/>
      <c r="AN96" s="124">
        <f>SUM(AG96,AT96)</f>
        <v>0</v>
      </c>
      <c r="AO96" s="123"/>
      <c r="AP96" s="123"/>
      <c r="AQ96" s="125" t="s">
        <v>86</v>
      </c>
      <c r="AR96" s="126"/>
      <c r="AS96" s="127">
        <v>0</v>
      </c>
      <c r="AT96" s="128">
        <f>ROUND(SUM(AV96:AW96),2)</f>
        <v>0</v>
      </c>
      <c r="AU96" s="129">
        <f>'SO 102 - Sanace podkladní...'!P122</f>
        <v>0</v>
      </c>
      <c r="AV96" s="128">
        <f>'SO 102 - Sanace podkladní...'!J33</f>
        <v>0</v>
      </c>
      <c r="AW96" s="128">
        <f>'SO 102 - Sanace podkladní...'!J34</f>
        <v>0</v>
      </c>
      <c r="AX96" s="128">
        <f>'SO 102 - Sanace podkladní...'!J35</f>
        <v>0</v>
      </c>
      <c r="AY96" s="128">
        <f>'SO 102 - Sanace podkladní...'!J36</f>
        <v>0</v>
      </c>
      <c r="AZ96" s="128">
        <f>'SO 102 - Sanace podkladní...'!F33</f>
        <v>0</v>
      </c>
      <c r="BA96" s="128">
        <f>'SO 102 - Sanace podkladní...'!F34</f>
        <v>0</v>
      </c>
      <c r="BB96" s="128">
        <f>'SO 102 - Sanace podkladní...'!F35</f>
        <v>0</v>
      </c>
      <c r="BC96" s="128">
        <f>'SO 102 - Sanace podkladní...'!F36</f>
        <v>0</v>
      </c>
      <c r="BD96" s="130">
        <f>'SO 102 - Sanace podkladní...'!F37</f>
        <v>0</v>
      </c>
      <c r="BE96" s="7"/>
      <c r="BT96" s="131" t="s">
        <v>87</v>
      </c>
      <c r="BV96" s="131" t="s">
        <v>81</v>
      </c>
      <c r="BW96" s="131" t="s">
        <v>92</v>
      </c>
      <c r="BX96" s="131" t="s">
        <v>5</v>
      </c>
      <c r="CL96" s="131" t="s">
        <v>1</v>
      </c>
      <c r="CM96" s="131" t="s">
        <v>89</v>
      </c>
    </row>
    <row r="97" s="7" customFormat="1" ht="16.5" customHeight="1">
      <c r="A97" s="119" t="s">
        <v>83</v>
      </c>
      <c r="B97" s="120"/>
      <c r="C97" s="121"/>
      <c r="D97" s="122" t="s">
        <v>93</v>
      </c>
      <c r="E97" s="122"/>
      <c r="F97" s="122"/>
      <c r="G97" s="122"/>
      <c r="H97" s="122"/>
      <c r="I97" s="123"/>
      <c r="J97" s="122" t="s">
        <v>94</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'SO 301 - Odvodnění'!J30</f>
        <v>0</v>
      </c>
      <c r="AH97" s="123"/>
      <c r="AI97" s="123"/>
      <c r="AJ97" s="123"/>
      <c r="AK97" s="123"/>
      <c r="AL97" s="123"/>
      <c r="AM97" s="123"/>
      <c r="AN97" s="124">
        <f>SUM(AG97,AT97)</f>
        <v>0</v>
      </c>
      <c r="AO97" s="123"/>
      <c r="AP97" s="123"/>
      <c r="AQ97" s="125" t="s">
        <v>86</v>
      </c>
      <c r="AR97" s="126"/>
      <c r="AS97" s="127">
        <v>0</v>
      </c>
      <c r="AT97" s="128">
        <f>ROUND(SUM(AV97:AW97),2)</f>
        <v>0</v>
      </c>
      <c r="AU97" s="129">
        <f>'SO 301 - Odvodnění'!P120</f>
        <v>0</v>
      </c>
      <c r="AV97" s="128">
        <f>'SO 301 - Odvodnění'!J33</f>
        <v>0</v>
      </c>
      <c r="AW97" s="128">
        <f>'SO 301 - Odvodnění'!J34</f>
        <v>0</v>
      </c>
      <c r="AX97" s="128">
        <f>'SO 301 - Odvodnění'!J35</f>
        <v>0</v>
      </c>
      <c r="AY97" s="128">
        <f>'SO 301 - Odvodnění'!J36</f>
        <v>0</v>
      </c>
      <c r="AZ97" s="128">
        <f>'SO 301 - Odvodnění'!F33</f>
        <v>0</v>
      </c>
      <c r="BA97" s="128">
        <f>'SO 301 - Odvodnění'!F34</f>
        <v>0</v>
      </c>
      <c r="BB97" s="128">
        <f>'SO 301 - Odvodnění'!F35</f>
        <v>0</v>
      </c>
      <c r="BC97" s="128">
        <f>'SO 301 - Odvodnění'!F36</f>
        <v>0</v>
      </c>
      <c r="BD97" s="130">
        <f>'SO 301 - Odvodnění'!F37</f>
        <v>0</v>
      </c>
      <c r="BE97" s="7"/>
      <c r="BT97" s="131" t="s">
        <v>87</v>
      </c>
      <c r="BV97" s="131" t="s">
        <v>81</v>
      </c>
      <c r="BW97" s="131" t="s">
        <v>95</v>
      </c>
      <c r="BX97" s="131" t="s">
        <v>5</v>
      </c>
      <c r="CL97" s="131" t="s">
        <v>1</v>
      </c>
      <c r="CM97" s="131" t="s">
        <v>89</v>
      </c>
    </row>
    <row r="98" s="7" customFormat="1" ht="16.5" customHeight="1">
      <c r="A98" s="119" t="s">
        <v>83</v>
      </c>
      <c r="B98" s="120"/>
      <c r="C98" s="121"/>
      <c r="D98" s="122" t="s">
        <v>96</v>
      </c>
      <c r="E98" s="122"/>
      <c r="F98" s="122"/>
      <c r="G98" s="122"/>
      <c r="H98" s="122"/>
      <c r="I98" s="123"/>
      <c r="J98" s="122" t="s">
        <v>97</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'SO 901 - VRN'!J30</f>
        <v>0</v>
      </c>
      <c r="AH98" s="123"/>
      <c r="AI98" s="123"/>
      <c r="AJ98" s="123"/>
      <c r="AK98" s="123"/>
      <c r="AL98" s="123"/>
      <c r="AM98" s="123"/>
      <c r="AN98" s="124">
        <f>SUM(AG98,AT98)</f>
        <v>0</v>
      </c>
      <c r="AO98" s="123"/>
      <c r="AP98" s="123"/>
      <c r="AQ98" s="125" t="s">
        <v>86</v>
      </c>
      <c r="AR98" s="126"/>
      <c r="AS98" s="132">
        <v>0</v>
      </c>
      <c r="AT98" s="133">
        <f>ROUND(SUM(AV98:AW98),2)</f>
        <v>0</v>
      </c>
      <c r="AU98" s="134">
        <f>'SO 901 - VRN'!P124</f>
        <v>0</v>
      </c>
      <c r="AV98" s="133">
        <f>'SO 901 - VRN'!J33</f>
        <v>0</v>
      </c>
      <c r="AW98" s="133">
        <f>'SO 901 - VRN'!J34</f>
        <v>0</v>
      </c>
      <c r="AX98" s="133">
        <f>'SO 901 - VRN'!J35</f>
        <v>0</v>
      </c>
      <c r="AY98" s="133">
        <f>'SO 901 - VRN'!J36</f>
        <v>0</v>
      </c>
      <c r="AZ98" s="133">
        <f>'SO 901 - VRN'!F33</f>
        <v>0</v>
      </c>
      <c r="BA98" s="133">
        <f>'SO 901 - VRN'!F34</f>
        <v>0</v>
      </c>
      <c r="BB98" s="133">
        <f>'SO 901 - VRN'!F35</f>
        <v>0</v>
      </c>
      <c r="BC98" s="133">
        <f>'SO 901 - VRN'!F36</f>
        <v>0</v>
      </c>
      <c r="BD98" s="135">
        <f>'SO 901 - VRN'!F37</f>
        <v>0</v>
      </c>
      <c r="BE98" s="7"/>
      <c r="BT98" s="131" t="s">
        <v>87</v>
      </c>
      <c r="BV98" s="131" t="s">
        <v>81</v>
      </c>
      <c r="BW98" s="131" t="s">
        <v>98</v>
      </c>
      <c r="BX98" s="131" t="s">
        <v>5</v>
      </c>
      <c r="CL98" s="131" t="s">
        <v>1</v>
      </c>
      <c r="CM98" s="131" t="s">
        <v>89</v>
      </c>
    </row>
    <row r="99" s="2" customFormat="1" ht="30" customHeight="1">
      <c r="A99" s="38"/>
      <c r="B99" s="39"/>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4"/>
      <c r="AS99" s="38"/>
      <c r="AT99" s="38"/>
      <c r="AU99" s="38"/>
      <c r="AV99" s="38"/>
      <c r="AW99" s="38"/>
      <c r="AX99" s="38"/>
      <c r="AY99" s="38"/>
      <c r="AZ99" s="38"/>
      <c r="BA99" s="38"/>
      <c r="BB99" s="38"/>
      <c r="BC99" s="38"/>
      <c r="BD99" s="38"/>
      <c r="BE99" s="38"/>
    </row>
    <row r="100" s="2" customFormat="1" ht="6.96" customHeight="1">
      <c r="A100" s="38"/>
      <c r="B100" s="66"/>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44"/>
      <c r="AS100" s="38"/>
      <c r="AT100" s="38"/>
      <c r="AU100" s="38"/>
      <c r="AV100" s="38"/>
      <c r="AW100" s="38"/>
      <c r="AX100" s="38"/>
      <c r="AY100" s="38"/>
      <c r="AZ100" s="38"/>
      <c r="BA100" s="38"/>
      <c r="BB100" s="38"/>
      <c r="BC100" s="38"/>
      <c r="BD100" s="38"/>
      <c r="BE100" s="38"/>
    </row>
  </sheetData>
  <sheetProtection sheet="1" formatColumns="0" formatRows="0" objects="1" scenarios="1" spinCount="100000" saltValue="aN3k20gTug66ic6iNi1v8Xuu8MdGUxCR3ykfnRW6rYIQCDq9C3InPZ6cPyFV4Li87YbLMR2fpPc2c0V9IW8x/g==" hashValue="ecr08vsl3AUhR02/4iV8CgJsLbvTUexE8CbecY53J2GvmUr1hq0UFkHW0u9AjOcOnjpwFlAqZRtmRz8cJdRgZA==" algorithmName="SHA-512" password="CC35"/>
  <mergeCells count="54">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101 - Komunikace'!C2" display="/"/>
    <hyperlink ref="A96" location="'SO 102 - Sanace podkladní...'!C2" display="/"/>
    <hyperlink ref="A97" location="'SO 301 - Odvodnění'!C2" display="/"/>
    <hyperlink ref="A98" location="'SO 901 - VRN'!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88</v>
      </c>
    </row>
    <row r="3" s="1" customFormat="1" ht="6.96" customHeight="1">
      <c r="B3" s="136"/>
      <c r="C3" s="137"/>
      <c r="D3" s="137"/>
      <c r="E3" s="137"/>
      <c r="F3" s="137"/>
      <c r="G3" s="137"/>
      <c r="H3" s="137"/>
      <c r="I3" s="137"/>
      <c r="J3" s="137"/>
      <c r="K3" s="137"/>
      <c r="L3" s="20"/>
      <c r="AT3" s="17" t="s">
        <v>89</v>
      </c>
    </row>
    <row r="4" s="1" customFormat="1" ht="24.96" customHeight="1">
      <c r="B4" s="20"/>
      <c r="D4" s="138" t="s">
        <v>99</v>
      </c>
      <c r="L4" s="20"/>
      <c r="M4" s="139" t="s">
        <v>10</v>
      </c>
      <c r="AT4" s="17" t="s">
        <v>4</v>
      </c>
    </row>
    <row r="5" s="1" customFormat="1" ht="6.96" customHeight="1">
      <c r="B5" s="20"/>
      <c r="L5" s="20"/>
    </row>
    <row r="6" s="1" customFormat="1" ht="12" customHeight="1">
      <c r="B6" s="20"/>
      <c r="D6" s="140" t="s">
        <v>16</v>
      </c>
      <c r="L6" s="20"/>
    </row>
    <row r="7" s="1" customFormat="1" ht="16.5" customHeight="1">
      <c r="B7" s="20"/>
      <c r="E7" s="141" t="str">
        <f>'Rekapitulace stavby'!K6</f>
        <v xml:space="preserve">Plzeňská  Trabant - Bucharova, Praha 5, č. akce 13497</v>
      </c>
      <c r="F7" s="140"/>
      <c r="G7" s="140"/>
      <c r="H7" s="140"/>
      <c r="L7" s="20"/>
    </row>
    <row r="8" s="2" customFormat="1" ht="12" customHeight="1">
      <c r="A8" s="38"/>
      <c r="B8" s="44"/>
      <c r="C8" s="38"/>
      <c r="D8" s="140" t="s">
        <v>100</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101</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7. 2. 2020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27</v>
      </c>
      <c r="F15" s="38"/>
      <c r="G15" s="38"/>
      <c r="H15" s="38"/>
      <c r="I15" s="140" t="s">
        <v>28</v>
      </c>
      <c r="J15" s="143"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30</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32</v>
      </c>
      <c r="E20" s="38"/>
      <c r="F20" s="38"/>
      <c r="G20" s="38"/>
      <c r="H20" s="38"/>
      <c r="I20" s="140" t="s">
        <v>25</v>
      </c>
      <c r="J20" s="143"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34</v>
      </c>
      <c r="F21" s="38"/>
      <c r="G21" s="38"/>
      <c r="H21" s="38"/>
      <c r="I21" s="140" t="s">
        <v>28</v>
      </c>
      <c r="J21" s="143"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36</v>
      </c>
      <c r="E23" s="38"/>
      <c r="F23" s="38"/>
      <c r="G23" s="38"/>
      <c r="H23" s="38"/>
      <c r="I23" s="140" t="s">
        <v>25</v>
      </c>
      <c r="J23" s="143" t="s">
        <v>33</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34</v>
      </c>
      <c r="F24" s="38"/>
      <c r="G24" s="38"/>
      <c r="H24" s="38"/>
      <c r="I24" s="140" t="s">
        <v>28</v>
      </c>
      <c r="J24" s="143" t="s">
        <v>35</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38</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39</v>
      </c>
      <c r="E30" s="38"/>
      <c r="F30" s="38"/>
      <c r="G30" s="38"/>
      <c r="H30" s="38"/>
      <c r="I30" s="38"/>
      <c r="J30" s="151">
        <f>ROUND(J124,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41</v>
      </c>
      <c r="G32" s="38"/>
      <c r="H32" s="38"/>
      <c r="I32" s="152" t="s">
        <v>40</v>
      </c>
      <c r="J32" s="152" t="s">
        <v>42</v>
      </c>
      <c r="K32" s="38"/>
      <c r="L32" s="63"/>
      <c r="S32" s="38"/>
      <c r="T32" s="38"/>
      <c r="U32" s="38"/>
      <c r="V32" s="38"/>
      <c r="W32" s="38"/>
      <c r="X32" s="38"/>
      <c r="Y32" s="38"/>
      <c r="Z32" s="38"/>
      <c r="AA32" s="38"/>
      <c r="AB32" s="38"/>
      <c r="AC32" s="38"/>
      <c r="AD32" s="38"/>
      <c r="AE32" s="38"/>
    </row>
    <row r="33" s="2" customFormat="1" ht="14.4" customHeight="1">
      <c r="A33" s="38"/>
      <c r="B33" s="44"/>
      <c r="C33" s="38"/>
      <c r="D33" s="153" t="s">
        <v>43</v>
      </c>
      <c r="E33" s="140" t="s">
        <v>44</v>
      </c>
      <c r="F33" s="154">
        <f>ROUND((SUM(BE124:BE356)),  2)</f>
        <v>0</v>
      </c>
      <c r="G33" s="38"/>
      <c r="H33" s="38"/>
      <c r="I33" s="155">
        <v>0.20999999999999999</v>
      </c>
      <c r="J33" s="154">
        <f>ROUND(((SUM(BE124:BE356))*I33),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45</v>
      </c>
      <c r="F34" s="154">
        <f>ROUND((SUM(BF124:BF356)),  2)</f>
        <v>0</v>
      </c>
      <c r="G34" s="38"/>
      <c r="H34" s="38"/>
      <c r="I34" s="155">
        <v>0.14999999999999999</v>
      </c>
      <c r="J34" s="154">
        <f>ROUND(((SUM(BF124:BF356))*I34),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46</v>
      </c>
      <c r="F35" s="154">
        <f>ROUND((SUM(BG124:BG356)),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47</v>
      </c>
      <c r="F36" s="154">
        <f>ROUND((SUM(BH124:BH356)),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48</v>
      </c>
      <c r="F37" s="154">
        <f>ROUND((SUM(BI124:BI356)),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49</v>
      </c>
      <c r="E39" s="158"/>
      <c r="F39" s="158"/>
      <c r="G39" s="159" t="s">
        <v>50</v>
      </c>
      <c r="H39" s="160" t="s">
        <v>51</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52</v>
      </c>
      <c r="E50" s="164"/>
      <c r="F50" s="164"/>
      <c r="G50" s="163" t="s">
        <v>53</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54</v>
      </c>
      <c r="E61" s="166"/>
      <c r="F61" s="167" t="s">
        <v>55</v>
      </c>
      <c r="G61" s="165" t="s">
        <v>54</v>
      </c>
      <c r="H61" s="166"/>
      <c r="I61" s="166"/>
      <c r="J61" s="168" t="s">
        <v>55</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56</v>
      </c>
      <c r="E65" s="169"/>
      <c r="F65" s="169"/>
      <c r="G65" s="163" t="s">
        <v>57</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54</v>
      </c>
      <c r="E76" s="166"/>
      <c r="F76" s="167" t="s">
        <v>55</v>
      </c>
      <c r="G76" s="165" t="s">
        <v>54</v>
      </c>
      <c r="H76" s="166"/>
      <c r="I76" s="166"/>
      <c r="J76" s="168" t="s">
        <v>55</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102</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74" t="str">
        <f>E7</f>
        <v xml:space="preserve">Plzeňská  Trabant - Bucharova, Praha 5, č. akce 13497</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100</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101 - Komunikace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Ulice Plzeňská</v>
      </c>
      <c r="G89" s="40"/>
      <c r="H89" s="40"/>
      <c r="I89" s="32" t="s">
        <v>22</v>
      </c>
      <c r="J89" s="79" t="str">
        <f>IF(J12="","",J12)</f>
        <v>7. 2. 2020</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Technická správa komunikací hl. m. Prahy, a.s.</v>
      </c>
      <c r="G91" s="40"/>
      <c r="H91" s="40"/>
      <c r="I91" s="32" t="s">
        <v>32</v>
      </c>
      <c r="J91" s="36" t="str">
        <f>E21</f>
        <v>Sinpps s.r.o</v>
      </c>
      <c r="K91" s="40"/>
      <c r="L91" s="63"/>
      <c r="S91" s="38"/>
      <c r="T91" s="38"/>
      <c r="U91" s="38"/>
      <c r="V91" s="38"/>
      <c r="W91" s="38"/>
      <c r="X91" s="38"/>
      <c r="Y91" s="38"/>
      <c r="Z91" s="38"/>
      <c r="AA91" s="38"/>
      <c r="AB91" s="38"/>
      <c r="AC91" s="38"/>
      <c r="AD91" s="38"/>
      <c r="AE91" s="38"/>
    </row>
    <row r="92" hidden="1" s="2" customFormat="1" ht="15.15" customHeight="1">
      <c r="A92" s="38"/>
      <c r="B92" s="39"/>
      <c r="C92" s="32" t="s">
        <v>30</v>
      </c>
      <c r="D92" s="40"/>
      <c r="E92" s="40"/>
      <c r="F92" s="27" t="str">
        <f>IF(E18="","",E18)</f>
        <v>Vyplň údaj</v>
      </c>
      <c r="G92" s="40"/>
      <c r="H92" s="40"/>
      <c r="I92" s="32" t="s">
        <v>36</v>
      </c>
      <c r="J92" s="36" t="str">
        <f>E24</f>
        <v>Sinpps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103</v>
      </c>
      <c r="D94" s="176"/>
      <c r="E94" s="176"/>
      <c r="F94" s="176"/>
      <c r="G94" s="176"/>
      <c r="H94" s="176"/>
      <c r="I94" s="176"/>
      <c r="J94" s="177" t="s">
        <v>104</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105</v>
      </c>
      <c r="D96" s="40"/>
      <c r="E96" s="40"/>
      <c r="F96" s="40"/>
      <c r="G96" s="40"/>
      <c r="H96" s="40"/>
      <c r="I96" s="40"/>
      <c r="J96" s="110">
        <f>J124</f>
        <v>0</v>
      </c>
      <c r="K96" s="40"/>
      <c r="L96" s="63"/>
      <c r="S96" s="38"/>
      <c r="T96" s="38"/>
      <c r="U96" s="38"/>
      <c r="V96" s="38"/>
      <c r="W96" s="38"/>
      <c r="X96" s="38"/>
      <c r="Y96" s="38"/>
      <c r="Z96" s="38"/>
      <c r="AA96" s="38"/>
      <c r="AB96" s="38"/>
      <c r="AC96" s="38"/>
      <c r="AD96" s="38"/>
      <c r="AE96" s="38"/>
      <c r="AU96" s="17" t="s">
        <v>106</v>
      </c>
    </row>
    <row r="97" hidden="1" s="9" customFormat="1" ht="24.96" customHeight="1">
      <c r="A97" s="9"/>
      <c r="B97" s="179"/>
      <c r="C97" s="180"/>
      <c r="D97" s="181" t="s">
        <v>107</v>
      </c>
      <c r="E97" s="182"/>
      <c r="F97" s="182"/>
      <c r="G97" s="182"/>
      <c r="H97" s="182"/>
      <c r="I97" s="182"/>
      <c r="J97" s="183">
        <f>J125</f>
        <v>0</v>
      </c>
      <c r="K97" s="180"/>
      <c r="L97" s="184"/>
      <c r="S97" s="9"/>
      <c r="T97" s="9"/>
      <c r="U97" s="9"/>
      <c r="V97" s="9"/>
      <c r="W97" s="9"/>
      <c r="X97" s="9"/>
      <c r="Y97" s="9"/>
      <c r="Z97" s="9"/>
      <c r="AA97" s="9"/>
      <c r="AB97" s="9"/>
      <c r="AC97" s="9"/>
      <c r="AD97" s="9"/>
      <c r="AE97" s="9"/>
    </row>
    <row r="98" hidden="1" s="10" customFormat="1" ht="19.92" customHeight="1">
      <c r="A98" s="10"/>
      <c r="B98" s="185"/>
      <c r="C98" s="186"/>
      <c r="D98" s="187" t="s">
        <v>108</v>
      </c>
      <c r="E98" s="188"/>
      <c r="F98" s="188"/>
      <c r="G98" s="188"/>
      <c r="H98" s="188"/>
      <c r="I98" s="188"/>
      <c r="J98" s="189">
        <f>J126</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109</v>
      </c>
      <c r="E99" s="188"/>
      <c r="F99" s="188"/>
      <c r="G99" s="188"/>
      <c r="H99" s="188"/>
      <c r="I99" s="188"/>
      <c r="J99" s="189">
        <f>J173</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110</v>
      </c>
      <c r="E100" s="188"/>
      <c r="F100" s="188"/>
      <c r="G100" s="188"/>
      <c r="H100" s="188"/>
      <c r="I100" s="188"/>
      <c r="J100" s="189">
        <f>J214</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111</v>
      </c>
      <c r="E101" s="188"/>
      <c r="F101" s="188"/>
      <c r="G101" s="188"/>
      <c r="H101" s="188"/>
      <c r="I101" s="188"/>
      <c r="J101" s="189">
        <f>J218</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112</v>
      </c>
      <c r="E102" s="188"/>
      <c r="F102" s="188"/>
      <c r="G102" s="188"/>
      <c r="H102" s="188"/>
      <c r="I102" s="188"/>
      <c r="J102" s="189">
        <f>J247</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113</v>
      </c>
      <c r="E103" s="188"/>
      <c r="F103" s="188"/>
      <c r="G103" s="188"/>
      <c r="H103" s="188"/>
      <c r="I103" s="188"/>
      <c r="J103" s="189">
        <f>J308</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114</v>
      </c>
      <c r="E104" s="188"/>
      <c r="F104" s="188"/>
      <c r="G104" s="188"/>
      <c r="H104" s="188"/>
      <c r="I104" s="188"/>
      <c r="J104" s="189">
        <f>J349</f>
        <v>0</v>
      </c>
      <c r="K104" s="186"/>
      <c r="L104" s="190"/>
      <c r="S104" s="10"/>
      <c r="T104" s="10"/>
      <c r="U104" s="10"/>
      <c r="V104" s="10"/>
      <c r="W104" s="10"/>
      <c r="X104" s="10"/>
      <c r="Y104" s="10"/>
      <c r="Z104" s="10"/>
      <c r="AA104" s="10"/>
      <c r="AB104" s="10"/>
      <c r="AC104" s="10"/>
      <c r="AD104" s="10"/>
      <c r="AE104" s="10"/>
    </row>
    <row r="105" hidden="1" s="2" customFormat="1" ht="21.84"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hidden="1" s="2" customFormat="1" ht="6.96" customHeight="1">
      <c r="A106" s="38"/>
      <c r="B106" s="66"/>
      <c r="C106" s="67"/>
      <c r="D106" s="67"/>
      <c r="E106" s="67"/>
      <c r="F106" s="67"/>
      <c r="G106" s="67"/>
      <c r="H106" s="67"/>
      <c r="I106" s="67"/>
      <c r="J106" s="67"/>
      <c r="K106" s="67"/>
      <c r="L106" s="63"/>
      <c r="S106" s="38"/>
      <c r="T106" s="38"/>
      <c r="U106" s="38"/>
      <c r="V106" s="38"/>
      <c r="W106" s="38"/>
      <c r="X106" s="38"/>
      <c r="Y106" s="38"/>
      <c r="Z106" s="38"/>
      <c r="AA106" s="38"/>
      <c r="AB106" s="38"/>
      <c r="AC106" s="38"/>
      <c r="AD106" s="38"/>
      <c r="AE106" s="38"/>
    </row>
    <row r="107" hidden="1"/>
    <row r="108" hidden="1"/>
    <row r="109" hidden="1"/>
    <row r="110" s="2" customFormat="1" ht="6.96" customHeight="1">
      <c r="A110" s="38"/>
      <c r="B110" s="68"/>
      <c r="C110" s="69"/>
      <c r="D110" s="69"/>
      <c r="E110" s="69"/>
      <c r="F110" s="69"/>
      <c r="G110" s="69"/>
      <c r="H110" s="69"/>
      <c r="I110" s="69"/>
      <c r="J110" s="69"/>
      <c r="K110" s="69"/>
      <c r="L110" s="63"/>
      <c r="S110" s="38"/>
      <c r="T110" s="38"/>
      <c r="U110" s="38"/>
      <c r="V110" s="38"/>
      <c r="W110" s="38"/>
      <c r="X110" s="38"/>
      <c r="Y110" s="38"/>
      <c r="Z110" s="38"/>
      <c r="AA110" s="38"/>
      <c r="AB110" s="38"/>
      <c r="AC110" s="38"/>
      <c r="AD110" s="38"/>
      <c r="AE110" s="38"/>
    </row>
    <row r="111" s="2" customFormat="1" ht="24.96" customHeight="1">
      <c r="A111" s="38"/>
      <c r="B111" s="39"/>
      <c r="C111" s="23" t="s">
        <v>115</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6.96"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16</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6.5" customHeight="1">
      <c r="A114" s="38"/>
      <c r="B114" s="39"/>
      <c r="C114" s="40"/>
      <c r="D114" s="40"/>
      <c r="E114" s="174" t="str">
        <f>E7</f>
        <v xml:space="preserve">Plzeňská  Trabant - Bucharova, Praha 5, č. akce 13497</v>
      </c>
      <c r="F114" s="32"/>
      <c r="G114" s="32"/>
      <c r="H114" s="32"/>
      <c r="I114" s="40"/>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100</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6.5" customHeight="1">
      <c r="A116" s="38"/>
      <c r="B116" s="39"/>
      <c r="C116" s="40"/>
      <c r="D116" s="40"/>
      <c r="E116" s="76" t="str">
        <f>E9</f>
        <v>SO 101 - Komunikace</v>
      </c>
      <c r="F116" s="40"/>
      <c r="G116" s="40"/>
      <c r="H116" s="40"/>
      <c r="I116" s="40"/>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20</v>
      </c>
      <c r="D118" s="40"/>
      <c r="E118" s="40"/>
      <c r="F118" s="27" t="str">
        <f>F12</f>
        <v>Ulice Plzeňská</v>
      </c>
      <c r="G118" s="40"/>
      <c r="H118" s="40"/>
      <c r="I118" s="32" t="s">
        <v>22</v>
      </c>
      <c r="J118" s="79" t="str">
        <f>IF(J12="","",J12)</f>
        <v>7. 2. 2020</v>
      </c>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5.15" customHeight="1">
      <c r="A120" s="38"/>
      <c r="B120" s="39"/>
      <c r="C120" s="32" t="s">
        <v>24</v>
      </c>
      <c r="D120" s="40"/>
      <c r="E120" s="40"/>
      <c r="F120" s="27" t="str">
        <f>E15</f>
        <v>Technická správa komunikací hl. m. Prahy, a.s.</v>
      </c>
      <c r="G120" s="40"/>
      <c r="H120" s="40"/>
      <c r="I120" s="32" t="s">
        <v>32</v>
      </c>
      <c r="J120" s="36" t="str">
        <f>E21</f>
        <v>Sinpps s.r.o</v>
      </c>
      <c r="K120" s="40"/>
      <c r="L120" s="63"/>
      <c r="S120" s="38"/>
      <c r="T120" s="38"/>
      <c r="U120" s="38"/>
      <c r="V120" s="38"/>
      <c r="W120" s="38"/>
      <c r="X120" s="38"/>
      <c r="Y120" s="38"/>
      <c r="Z120" s="38"/>
      <c r="AA120" s="38"/>
      <c r="AB120" s="38"/>
      <c r="AC120" s="38"/>
      <c r="AD120" s="38"/>
      <c r="AE120" s="38"/>
    </row>
    <row r="121" s="2" customFormat="1" ht="15.15" customHeight="1">
      <c r="A121" s="38"/>
      <c r="B121" s="39"/>
      <c r="C121" s="32" t="s">
        <v>30</v>
      </c>
      <c r="D121" s="40"/>
      <c r="E121" s="40"/>
      <c r="F121" s="27" t="str">
        <f>IF(E18="","",E18)</f>
        <v>Vyplň údaj</v>
      </c>
      <c r="G121" s="40"/>
      <c r="H121" s="40"/>
      <c r="I121" s="32" t="s">
        <v>36</v>
      </c>
      <c r="J121" s="36" t="str">
        <f>E24</f>
        <v>Sinpps s.r.o</v>
      </c>
      <c r="K121" s="40"/>
      <c r="L121" s="63"/>
      <c r="S121" s="38"/>
      <c r="T121" s="38"/>
      <c r="U121" s="38"/>
      <c r="V121" s="38"/>
      <c r="W121" s="38"/>
      <c r="X121" s="38"/>
      <c r="Y121" s="38"/>
      <c r="Z121" s="38"/>
      <c r="AA121" s="38"/>
      <c r="AB121" s="38"/>
      <c r="AC121" s="38"/>
      <c r="AD121" s="38"/>
      <c r="AE121" s="38"/>
    </row>
    <row r="122" s="2" customFormat="1" ht="10.32"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11" customFormat="1" ht="29.28" customHeight="1">
      <c r="A123" s="191"/>
      <c r="B123" s="192"/>
      <c r="C123" s="193" t="s">
        <v>116</v>
      </c>
      <c r="D123" s="194" t="s">
        <v>64</v>
      </c>
      <c r="E123" s="194" t="s">
        <v>60</v>
      </c>
      <c r="F123" s="194" t="s">
        <v>61</v>
      </c>
      <c r="G123" s="194" t="s">
        <v>117</v>
      </c>
      <c r="H123" s="194" t="s">
        <v>118</v>
      </c>
      <c r="I123" s="194" t="s">
        <v>119</v>
      </c>
      <c r="J123" s="194" t="s">
        <v>104</v>
      </c>
      <c r="K123" s="195" t="s">
        <v>120</v>
      </c>
      <c r="L123" s="196"/>
      <c r="M123" s="100" t="s">
        <v>1</v>
      </c>
      <c r="N123" s="101" t="s">
        <v>43</v>
      </c>
      <c r="O123" s="101" t="s">
        <v>121</v>
      </c>
      <c r="P123" s="101" t="s">
        <v>122</v>
      </c>
      <c r="Q123" s="101" t="s">
        <v>123</v>
      </c>
      <c r="R123" s="101" t="s">
        <v>124</v>
      </c>
      <c r="S123" s="101" t="s">
        <v>125</v>
      </c>
      <c r="T123" s="102" t="s">
        <v>126</v>
      </c>
      <c r="U123" s="191"/>
      <c r="V123" s="191"/>
      <c r="W123" s="191"/>
      <c r="X123" s="191"/>
      <c r="Y123" s="191"/>
      <c r="Z123" s="191"/>
      <c r="AA123" s="191"/>
      <c r="AB123" s="191"/>
      <c r="AC123" s="191"/>
      <c r="AD123" s="191"/>
      <c r="AE123" s="191"/>
    </row>
    <row r="124" s="2" customFormat="1" ht="22.8" customHeight="1">
      <c r="A124" s="38"/>
      <c r="B124" s="39"/>
      <c r="C124" s="107" t="s">
        <v>127</v>
      </c>
      <c r="D124" s="40"/>
      <c r="E124" s="40"/>
      <c r="F124" s="40"/>
      <c r="G124" s="40"/>
      <c r="H124" s="40"/>
      <c r="I124" s="40"/>
      <c r="J124" s="197">
        <f>BK124</f>
        <v>0</v>
      </c>
      <c r="K124" s="40"/>
      <c r="L124" s="44"/>
      <c r="M124" s="103"/>
      <c r="N124" s="198"/>
      <c r="O124" s="104"/>
      <c r="P124" s="199">
        <f>P125</f>
        <v>0</v>
      </c>
      <c r="Q124" s="104"/>
      <c r="R124" s="199">
        <f>R125</f>
        <v>773.56912480000005</v>
      </c>
      <c r="S124" s="104"/>
      <c r="T124" s="200">
        <f>T125</f>
        <v>5088.1446500000002</v>
      </c>
      <c r="U124" s="38"/>
      <c r="V124" s="38"/>
      <c r="W124" s="38"/>
      <c r="X124" s="38"/>
      <c r="Y124" s="38"/>
      <c r="Z124" s="38"/>
      <c r="AA124" s="38"/>
      <c r="AB124" s="38"/>
      <c r="AC124" s="38"/>
      <c r="AD124" s="38"/>
      <c r="AE124" s="38"/>
      <c r="AT124" s="17" t="s">
        <v>78</v>
      </c>
      <c r="AU124" s="17" t="s">
        <v>106</v>
      </c>
      <c r="BK124" s="201">
        <f>BK125</f>
        <v>0</v>
      </c>
    </row>
    <row r="125" s="12" customFormat="1" ht="25.92" customHeight="1">
      <c r="A125" s="12"/>
      <c r="B125" s="202"/>
      <c r="C125" s="203"/>
      <c r="D125" s="204" t="s">
        <v>78</v>
      </c>
      <c r="E125" s="205" t="s">
        <v>128</v>
      </c>
      <c r="F125" s="205" t="s">
        <v>129</v>
      </c>
      <c r="G125" s="203"/>
      <c r="H125" s="203"/>
      <c r="I125" s="206"/>
      <c r="J125" s="207">
        <f>BK125</f>
        <v>0</v>
      </c>
      <c r="K125" s="203"/>
      <c r="L125" s="208"/>
      <c r="M125" s="209"/>
      <c r="N125" s="210"/>
      <c r="O125" s="210"/>
      <c r="P125" s="211">
        <f>P126+P173+P214+P218+P247+P308+P349</f>
        <v>0</v>
      </c>
      <c r="Q125" s="210"/>
      <c r="R125" s="211">
        <f>R126+R173+R214+R218+R247+R308+R349</f>
        <v>773.56912480000005</v>
      </c>
      <c r="S125" s="210"/>
      <c r="T125" s="212">
        <f>T126+T173+T214+T218+T247+T308+T349</f>
        <v>5088.1446500000002</v>
      </c>
      <c r="U125" s="12"/>
      <c r="V125" s="12"/>
      <c r="W125" s="12"/>
      <c r="X125" s="12"/>
      <c r="Y125" s="12"/>
      <c r="Z125" s="12"/>
      <c r="AA125" s="12"/>
      <c r="AB125" s="12"/>
      <c r="AC125" s="12"/>
      <c r="AD125" s="12"/>
      <c r="AE125" s="12"/>
      <c r="AR125" s="213" t="s">
        <v>87</v>
      </c>
      <c r="AT125" s="214" t="s">
        <v>78</v>
      </c>
      <c r="AU125" s="214" t="s">
        <v>79</v>
      </c>
      <c r="AY125" s="213" t="s">
        <v>130</v>
      </c>
      <c r="BK125" s="215">
        <f>BK126+BK173+BK214+BK218+BK247+BK308+BK349</f>
        <v>0</v>
      </c>
    </row>
    <row r="126" s="12" customFormat="1" ht="22.8" customHeight="1">
      <c r="A126" s="12"/>
      <c r="B126" s="202"/>
      <c r="C126" s="203"/>
      <c r="D126" s="204" t="s">
        <v>78</v>
      </c>
      <c r="E126" s="216" t="s">
        <v>87</v>
      </c>
      <c r="F126" s="216" t="s">
        <v>131</v>
      </c>
      <c r="G126" s="203"/>
      <c r="H126" s="203"/>
      <c r="I126" s="206"/>
      <c r="J126" s="217">
        <f>BK126</f>
        <v>0</v>
      </c>
      <c r="K126" s="203"/>
      <c r="L126" s="208"/>
      <c r="M126" s="209"/>
      <c r="N126" s="210"/>
      <c r="O126" s="210"/>
      <c r="P126" s="211">
        <f>SUM(P127:P172)</f>
        <v>0</v>
      </c>
      <c r="Q126" s="210"/>
      <c r="R126" s="211">
        <f>SUM(R127:R172)</f>
        <v>1.56457</v>
      </c>
      <c r="S126" s="210"/>
      <c r="T126" s="212">
        <f>SUM(T127:T172)</f>
        <v>4997.2326499999999</v>
      </c>
      <c r="U126" s="12"/>
      <c r="V126" s="12"/>
      <c r="W126" s="12"/>
      <c r="X126" s="12"/>
      <c r="Y126" s="12"/>
      <c r="Z126" s="12"/>
      <c r="AA126" s="12"/>
      <c r="AB126" s="12"/>
      <c r="AC126" s="12"/>
      <c r="AD126" s="12"/>
      <c r="AE126" s="12"/>
      <c r="AR126" s="213" t="s">
        <v>87</v>
      </c>
      <c r="AT126" s="214" t="s">
        <v>78</v>
      </c>
      <c r="AU126" s="214" t="s">
        <v>87</v>
      </c>
      <c r="AY126" s="213" t="s">
        <v>130</v>
      </c>
      <c r="BK126" s="215">
        <f>SUM(BK127:BK172)</f>
        <v>0</v>
      </c>
    </row>
    <row r="127" s="2" customFormat="1" ht="24.15" customHeight="1">
      <c r="A127" s="38"/>
      <c r="B127" s="39"/>
      <c r="C127" s="218" t="s">
        <v>87</v>
      </c>
      <c r="D127" s="218" t="s">
        <v>132</v>
      </c>
      <c r="E127" s="219" t="s">
        <v>133</v>
      </c>
      <c r="F127" s="220" t="s">
        <v>134</v>
      </c>
      <c r="G127" s="221" t="s">
        <v>135</v>
      </c>
      <c r="H127" s="222">
        <v>447.35000000000002</v>
      </c>
      <c r="I127" s="223"/>
      <c r="J127" s="224">
        <f>ROUND(I127*H127,2)</f>
        <v>0</v>
      </c>
      <c r="K127" s="220" t="s">
        <v>136</v>
      </c>
      <c r="L127" s="44"/>
      <c r="M127" s="225" t="s">
        <v>1</v>
      </c>
      <c r="N127" s="226" t="s">
        <v>44</v>
      </c>
      <c r="O127" s="91"/>
      <c r="P127" s="227">
        <f>O127*H127</f>
        <v>0</v>
      </c>
      <c r="Q127" s="227">
        <v>0</v>
      </c>
      <c r="R127" s="227">
        <f>Q127*H127</f>
        <v>0</v>
      </c>
      <c r="S127" s="227">
        <v>0.32000000000000001</v>
      </c>
      <c r="T127" s="228">
        <f>S127*H127</f>
        <v>143.15200000000002</v>
      </c>
      <c r="U127" s="38"/>
      <c r="V127" s="38"/>
      <c r="W127" s="38"/>
      <c r="X127" s="38"/>
      <c r="Y127" s="38"/>
      <c r="Z127" s="38"/>
      <c r="AA127" s="38"/>
      <c r="AB127" s="38"/>
      <c r="AC127" s="38"/>
      <c r="AD127" s="38"/>
      <c r="AE127" s="38"/>
      <c r="AR127" s="229" t="s">
        <v>137</v>
      </c>
      <c r="AT127" s="229" t="s">
        <v>132</v>
      </c>
      <c r="AU127" s="229" t="s">
        <v>89</v>
      </c>
      <c r="AY127" s="17" t="s">
        <v>130</v>
      </c>
      <c r="BE127" s="230">
        <f>IF(N127="základní",J127,0)</f>
        <v>0</v>
      </c>
      <c r="BF127" s="230">
        <f>IF(N127="snížená",J127,0)</f>
        <v>0</v>
      </c>
      <c r="BG127" s="230">
        <f>IF(N127="zákl. přenesená",J127,0)</f>
        <v>0</v>
      </c>
      <c r="BH127" s="230">
        <f>IF(N127="sníž. přenesená",J127,0)</f>
        <v>0</v>
      </c>
      <c r="BI127" s="230">
        <f>IF(N127="nulová",J127,0)</f>
        <v>0</v>
      </c>
      <c r="BJ127" s="17" t="s">
        <v>87</v>
      </c>
      <c r="BK127" s="230">
        <f>ROUND(I127*H127,2)</f>
        <v>0</v>
      </c>
      <c r="BL127" s="17" t="s">
        <v>137</v>
      </c>
      <c r="BM127" s="229" t="s">
        <v>138</v>
      </c>
    </row>
    <row r="128" s="2" customFormat="1">
      <c r="A128" s="38"/>
      <c r="B128" s="39"/>
      <c r="C128" s="40"/>
      <c r="D128" s="231" t="s">
        <v>139</v>
      </c>
      <c r="E128" s="40"/>
      <c r="F128" s="232" t="s">
        <v>140</v>
      </c>
      <c r="G128" s="40"/>
      <c r="H128" s="40"/>
      <c r="I128" s="233"/>
      <c r="J128" s="40"/>
      <c r="K128" s="40"/>
      <c r="L128" s="44"/>
      <c r="M128" s="234"/>
      <c r="N128" s="235"/>
      <c r="O128" s="91"/>
      <c r="P128" s="91"/>
      <c r="Q128" s="91"/>
      <c r="R128" s="91"/>
      <c r="S128" s="91"/>
      <c r="T128" s="92"/>
      <c r="U128" s="38"/>
      <c r="V128" s="38"/>
      <c r="W128" s="38"/>
      <c r="X128" s="38"/>
      <c r="Y128" s="38"/>
      <c r="Z128" s="38"/>
      <c r="AA128" s="38"/>
      <c r="AB128" s="38"/>
      <c r="AC128" s="38"/>
      <c r="AD128" s="38"/>
      <c r="AE128" s="38"/>
      <c r="AT128" s="17" t="s">
        <v>139</v>
      </c>
      <c r="AU128" s="17" t="s">
        <v>89</v>
      </c>
    </row>
    <row r="129" s="13" customFormat="1">
      <c r="A129" s="13"/>
      <c r="B129" s="236"/>
      <c r="C129" s="237"/>
      <c r="D129" s="231" t="s">
        <v>141</v>
      </c>
      <c r="E129" s="238" t="s">
        <v>1</v>
      </c>
      <c r="F129" s="239" t="s">
        <v>142</v>
      </c>
      <c r="G129" s="237"/>
      <c r="H129" s="240">
        <v>447.35000000000002</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141</v>
      </c>
      <c r="AU129" s="246" t="s">
        <v>89</v>
      </c>
      <c r="AV129" s="13" t="s">
        <v>89</v>
      </c>
      <c r="AW129" s="13" t="s">
        <v>37</v>
      </c>
      <c r="AX129" s="13" t="s">
        <v>87</v>
      </c>
      <c r="AY129" s="246" t="s">
        <v>130</v>
      </c>
    </row>
    <row r="130" s="2" customFormat="1" ht="24.15" customHeight="1">
      <c r="A130" s="38"/>
      <c r="B130" s="39"/>
      <c r="C130" s="218" t="s">
        <v>89</v>
      </c>
      <c r="D130" s="218" t="s">
        <v>132</v>
      </c>
      <c r="E130" s="219" t="s">
        <v>143</v>
      </c>
      <c r="F130" s="220" t="s">
        <v>144</v>
      </c>
      <c r="G130" s="221" t="s">
        <v>135</v>
      </c>
      <c r="H130" s="222">
        <v>447.35000000000002</v>
      </c>
      <c r="I130" s="223"/>
      <c r="J130" s="224">
        <f>ROUND(I130*H130,2)</f>
        <v>0</v>
      </c>
      <c r="K130" s="220" t="s">
        <v>136</v>
      </c>
      <c r="L130" s="44"/>
      <c r="M130" s="225" t="s">
        <v>1</v>
      </c>
      <c r="N130" s="226" t="s">
        <v>44</v>
      </c>
      <c r="O130" s="91"/>
      <c r="P130" s="227">
        <f>O130*H130</f>
        <v>0</v>
      </c>
      <c r="Q130" s="227">
        <v>0</v>
      </c>
      <c r="R130" s="227">
        <f>Q130*H130</f>
        <v>0</v>
      </c>
      <c r="S130" s="227">
        <v>0.625</v>
      </c>
      <c r="T130" s="228">
        <f>S130*H130</f>
        <v>279.59375</v>
      </c>
      <c r="U130" s="38"/>
      <c r="V130" s="38"/>
      <c r="W130" s="38"/>
      <c r="X130" s="38"/>
      <c r="Y130" s="38"/>
      <c r="Z130" s="38"/>
      <c r="AA130" s="38"/>
      <c r="AB130" s="38"/>
      <c r="AC130" s="38"/>
      <c r="AD130" s="38"/>
      <c r="AE130" s="38"/>
      <c r="AR130" s="229" t="s">
        <v>137</v>
      </c>
      <c r="AT130" s="229" t="s">
        <v>132</v>
      </c>
      <c r="AU130" s="229" t="s">
        <v>89</v>
      </c>
      <c r="AY130" s="17" t="s">
        <v>130</v>
      </c>
      <c r="BE130" s="230">
        <f>IF(N130="základní",J130,0)</f>
        <v>0</v>
      </c>
      <c r="BF130" s="230">
        <f>IF(N130="snížená",J130,0)</f>
        <v>0</v>
      </c>
      <c r="BG130" s="230">
        <f>IF(N130="zákl. přenesená",J130,0)</f>
        <v>0</v>
      </c>
      <c r="BH130" s="230">
        <f>IF(N130="sníž. přenesená",J130,0)</f>
        <v>0</v>
      </c>
      <c r="BI130" s="230">
        <f>IF(N130="nulová",J130,0)</f>
        <v>0</v>
      </c>
      <c r="BJ130" s="17" t="s">
        <v>87</v>
      </c>
      <c r="BK130" s="230">
        <f>ROUND(I130*H130,2)</f>
        <v>0</v>
      </c>
      <c r="BL130" s="17" t="s">
        <v>137</v>
      </c>
      <c r="BM130" s="229" t="s">
        <v>145</v>
      </c>
    </row>
    <row r="131" s="2" customFormat="1">
      <c r="A131" s="38"/>
      <c r="B131" s="39"/>
      <c r="C131" s="40"/>
      <c r="D131" s="231" t="s">
        <v>139</v>
      </c>
      <c r="E131" s="40"/>
      <c r="F131" s="232" t="s">
        <v>146</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139</v>
      </c>
      <c r="AU131" s="17" t="s">
        <v>89</v>
      </c>
    </row>
    <row r="132" s="13" customFormat="1">
      <c r="A132" s="13"/>
      <c r="B132" s="236"/>
      <c r="C132" s="237"/>
      <c r="D132" s="231" t="s">
        <v>141</v>
      </c>
      <c r="E132" s="238" t="s">
        <v>1</v>
      </c>
      <c r="F132" s="239" t="s">
        <v>147</v>
      </c>
      <c r="G132" s="237"/>
      <c r="H132" s="240">
        <v>447.35000000000002</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141</v>
      </c>
      <c r="AU132" s="246" t="s">
        <v>89</v>
      </c>
      <c r="AV132" s="13" t="s">
        <v>89</v>
      </c>
      <c r="AW132" s="13" t="s">
        <v>37</v>
      </c>
      <c r="AX132" s="13" t="s">
        <v>87</v>
      </c>
      <c r="AY132" s="246" t="s">
        <v>130</v>
      </c>
    </row>
    <row r="133" s="2" customFormat="1" ht="24.15" customHeight="1">
      <c r="A133" s="38"/>
      <c r="B133" s="39"/>
      <c r="C133" s="218" t="s">
        <v>148</v>
      </c>
      <c r="D133" s="218" t="s">
        <v>132</v>
      </c>
      <c r="E133" s="219" t="s">
        <v>149</v>
      </c>
      <c r="F133" s="220" t="s">
        <v>150</v>
      </c>
      <c r="G133" s="221" t="s">
        <v>135</v>
      </c>
      <c r="H133" s="222">
        <v>447.35000000000002</v>
      </c>
      <c r="I133" s="223"/>
      <c r="J133" s="224">
        <f>ROUND(I133*H133,2)</f>
        <v>0</v>
      </c>
      <c r="K133" s="220" t="s">
        <v>136</v>
      </c>
      <c r="L133" s="44"/>
      <c r="M133" s="225" t="s">
        <v>1</v>
      </c>
      <c r="N133" s="226" t="s">
        <v>44</v>
      </c>
      <c r="O133" s="91"/>
      <c r="P133" s="227">
        <f>O133*H133</f>
        <v>0</v>
      </c>
      <c r="Q133" s="227">
        <v>0</v>
      </c>
      <c r="R133" s="227">
        <f>Q133*H133</f>
        <v>0</v>
      </c>
      <c r="S133" s="227">
        <v>0.28999999999999998</v>
      </c>
      <c r="T133" s="228">
        <f>S133*H133</f>
        <v>129.73150000000001</v>
      </c>
      <c r="U133" s="38"/>
      <c r="V133" s="38"/>
      <c r="W133" s="38"/>
      <c r="X133" s="38"/>
      <c r="Y133" s="38"/>
      <c r="Z133" s="38"/>
      <c r="AA133" s="38"/>
      <c r="AB133" s="38"/>
      <c r="AC133" s="38"/>
      <c r="AD133" s="38"/>
      <c r="AE133" s="38"/>
      <c r="AR133" s="229" t="s">
        <v>137</v>
      </c>
      <c r="AT133" s="229" t="s">
        <v>132</v>
      </c>
      <c r="AU133" s="229" t="s">
        <v>89</v>
      </c>
      <c r="AY133" s="17" t="s">
        <v>130</v>
      </c>
      <c r="BE133" s="230">
        <f>IF(N133="základní",J133,0)</f>
        <v>0</v>
      </c>
      <c r="BF133" s="230">
        <f>IF(N133="snížená",J133,0)</f>
        <v>0</v>
      </c>
      <c r="BG133" s="230">
        <f>IF(N133="zákl. přenesená",J133,0)</f>
        <v>0</v>
      </c>
      <c r="BH133" s="230">
        <f>IF(N133="sníž. přenesená",J133,0)</f>
        <v>0</v>
      </c>
      <c r="BI133" s="230">
        <f>IF(N133="nulová",J133,0)</f>
        <v>0</v>
      </c>
      <c r="BJ133" s="17" t="s">
        <v>87</v>
      </c>
      <c r="BK133" s="230">
        <f>ROUND(I133*H133,2)</f>
        <v>0</v>
      </c>
      <c r="BL133" s="17" t="s">
        <v>137</v>
      </c>
      <c r="BM133" s="229" t="s">
        <v>151</v>
      </c>
    </row>
    <row r="134" s="2" customFormat="1">
      <c r="A134" s="38"/>
      <c r="B134" s="39"/>
      <c r="C134" s="40"/>
      <c r="D134" s="231" t="s">
        <v>139</v>
      </c>
      <c r="E134" s="40"/>
      <c r="F134" s="232" t="s">
        <v>146</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139</v>
      </c>
      <c r="AU134" s="17" t="s">
        <v>89</v>
      </c>
    </row>
    <row r="135" s="13" customFormat="1">
      <c r="A135" s="13"/>
      <c r="B135" s="236"/>
      <c r="C135" s="237"/>
      <c r="D135" s="231" t="s">
        <v>141</v>
      </c>
      <c r="E135" s="238" t="s">
        <v>1</v>
      </c>
      <c r="F135" s="239" t="s">
        <v>152</v>
      </c>
      <c r="G135" s="237"/>
      <c r="H135" s="240">
        <v>447.35000000000002</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141</v>
      </c>
      <c r="AU135" s="246" t="s">
        <v>89</v>
      </c>
      <c r="AV135" s="13" t="s">
        <v>89</v>
      </c>
      <c r="AW135" s="13" t="s">
        <v>37</v>
      </c>
      <c r="AX135" s="13" t="s">
        <v>87</v>
      </c>
      <c r="AY135" s="246" t="s">
        <v>130</v>
      </c>
    </row>
    <row r="136" s="2" customFormat="1" ht="24.15" customHeight="1">
      <c r="A136" s="38"/>
      <c r="B136" s="39"/>
      <c r="C136" s="218" t="s">
        <v>137</v>
      </c>
      <c r="D136" s="218" t="s">
        <v>132</v>
      </c>
      <c r="E136" s="219" t="s">
        <v>153</v>
      </c>
      <c r="F136" s="220" t="s">
        <v>154</v>
      </c>
      <c r="G136" s="221" t="s">
        <v>135</v>
      </c>
      <c r="H136" s="222">
        <v>2199.5999999999999</v>
      </c>
      <c r="I136" s="223"/>
      <c r="J136" s="224">
        <f>ROUND(I136*H136,2)</f>
        <v>0</v>
      </c>
      <c r="K136" s="220" t="s">
        <v>136</v>
      </c>
      <c r="L136" s="44"/>
      <c r="M136" s="225" t="s">
        <v>1</v>
      </c>
      <c r="N136" s="226" t="s">
        <v>44</v>
      </c>
      <c r="O136" s="91"/>
      <c r="P136" s="227">
        <f>O136*H136</f>
        <v>0</v>
      </c>
      <c r="Q136" s="227">
        <v>0</v>
      </c>
      <c r="R136" s="227">
        <f>Q136*H136</f>
        <v>0</v>
      </c>
      <c r="S136" s="227">
        <v>0.32500000000000001</v>
      </c>
      <c r="T136" s="228">
        <f>S136*H136</f>
        <v>714.87</v>
      </c>
      <c r="U136" s="38"/>
      <c r="V136" s="38"/>
      <c r="W136" s="38"/>
      <c r="X136" s="38"/>
      <c r="Y136" s="38"/>
      <c r="Z136" s="38"/>
      <c r="AA136" s="38"/>
      <c r="AB136" s="38"/>
      <c r="AC136" s="38"/>
      <c r="AD136" s="38"/>
      <c r="AE136" s="38"/>
      <c r="AR136" s="229" t="s">
        <v>137</v>
      </c>
      <c r="AT136" s="229" t="s">
        <v>132</v>
      </c>
      <c r="AU136" s="229" t="s">
        <v>89</v>
      </c>
      <c r="AY136" s="17" t="s">
        <v>130</v>
      </c>
      <c r="BE136" s="230">
        <f>IF(N136="základní",J136,0)</f>
        <v>0</v>
      </c>
      <c r="BF136" s="230">
        <f>IF(N136="snížená",J136,0)</f>
        <v>0</v>
      </c>
      <c r="BG136" s="230">
        <f>IF(N136="zákl. přenesená",J136,0)</f>
        <v>0</v>
      </c>
      <c r="BH136" s="230">
        <f>IF(N136="sníž. přenesená",J136,0)</f>
        <v>0</v>
      </c>
      <c r="BI136" s="230">
        <f>IF(N136="nulová",J136,0)</f>
        <v>0</v>
      </c>
      <c r="BJ136" s="17" t="s">
        <v>87</v>
      </c>
      <c r="BK136" s="230">
        <f>ROUND(I136*H136,2)</f>
        <v>0</v>
      </c>
      <c r="BL136" s="17" t="s">
        <v>137</v>
      </c>
      <c r="BM136" s="229" t="s">
        <v>155</v>
      </c>
    </row>
    <row r="137" s="2" customFormat="1">
      <c r="A137" s="38"/>
      <c r="B137" s="39"/>
      <c r="C137" s="40"/>
      <c r="D137" s="231" t="s">
        <v>139</v>
      </c>
      <c r="E137" s="40"/>
      <c r="F137" s="232" t="s">
        <v>146</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139</v>
      </c>
      <c r="AU137" s="17" t="s">
        <v>89</v>
      </c>
    </row>
    <row r="138" s="13" customFormat="1">
      <c r="A138" s="13"/>
      <c r="B138" s="236"/>
      <c r="C138" s="237"/>
      <c r="D138" s="231" t="s">
        <v>141</v>
      </c>
      <c r="E138" s="238" t="s">
        <v>1</v>
      </c>
      <c r="F138" s="239" t="s">
        <v>156</v>
      </c>
      <c r="G138" s="237"/>
      <c r="H138" s="240">
        <v>2199.5999999999999</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141</v>
      </c>
      <c r="AU138" s="246" t="s">
        <v>89</v>
      </c>
      <c r="AV138" s="13" t="s">
        <v>89</v>
      </c>
      <c r="AW138" s="13" t="s">
        <v>37</v>
      </c>
      <c r="AX138" s="13" t="s">
        <v>87</v>
      </c>
      <c r="AY138" s="246" t="s">
        <v>130</v>
      </c>
    </row>
    <row r="139" s="2" customFormat="1" ht="24.15" customHeight="1">
      <c r="A139" s="38"/>
      <c r="B139" s="39"/>
      <c r="C139" s="218" t="s">
        <v>157</v>
      </c>
      <c r="D139" s="218" t="s">
        <v>132</v>
      </c>
      <c r="E139" s="219" t="s">
        <v>158</v>
      </c>
      <c r="F139" s="220" t="s">
        <v>159</v>
      </c>
      <c r="G139" s="221" t="s">
        <v>135</v>
      </c>
      <c r="H139" s="222">
        <v>2199.5999999999999</v>
      </c>
      <c r="I139" s="223"/>
      <c r="J139" s="224">
        <f>ROUND(I139*H139,2)</f>
        <v>0</v>
      </c>
      <c r="K139" s="220" t="s">
        <v>136</v>
      </c>
      <c r="L139" s="44"/>
      <c r="M139" s="225" t="s">
        <v>1</v>
      </c>
      <c r="N139" s="226" t="s">
        <v>44</v>
      </c>
      <c r="O139" s="91"/>
      <c r="P139" s="227">
        <f>O139*H139</f>
        <v>0</v>
      </c>
      <c r="Q139" s="227">
        <v>0</v>
      </c>
      <c r="R139" s="227">
        <f>Q139*H139</f>
        <v>0</v>
      </c>
      <c r="S139" s="227">
        <v>0.098000000000000004</v>
      </c>
      <c r="T139" s="228">
        <f>S139*H139</f>
        <v>215.5608</v>
      </c>
      <c r="U139" s="38"/>
      <c r="V139" s="38"/>
      <c r="W139" s="38"/>
      <c r="X139" s="38"/>
      <c r="Y139" s="38"/>
      <c r="Z139" s="38"/>
      <c r="AA139" s="38"/>
      <c r="AB139" s="38"/>
      <c r="AC139" s="38"/>
      <c r="AD139" s="38"/>
      <c r="AE139" s="38"/>
      <c r="AR139" s="229" t="s">
        <v>137</v>
      </c>
      <c r="AT139" s="229" t="s">
        <v>132</v>
      </c>
      <c r="AU139" s="229" t="s">
        <v>89</v>
      </c>
      <c r="AY139" s="17" t="s">
        <v>130</v>
      </c>
      <c r="BE139" s="230">
        <f>IF(N139="základní",J139,0)</f>
        <v>0</v>
      </c>
      <c r="BF139" s="230">
        <f>IF(N139="snížená",J139,0)</f>
        <v>0</v>
      </c>
      <c r="BG139" s="230">
        <f>IF(N139="zákl. přenesená",J139,0)</f>
        <v>0</v>
      </c>
      <c r="BH139" s="230">
        <f>IF(N139="sníž. přenesená",J139,0)</f>
        <v>0</v>
      </c>
      <c r="BI139" s="230">
        <f>IF(N139="nulová",J139,0)</f>
        <v>0</v>
      </c>
      <c r="BJ139" s="17" t="s">
        <v>87</v>
      </c>
      <c r="BK139" s="230">
        <f>ROUND(I139*H139,2)</f>
        <v>0</v>
      </c>
      <c r="BL139" s="17" t="s">
        <v>137</v>
      </c>
      <c r="BM139" s="229" t="s">
        <v>160</v>
      </c>
    </row>
    <row r="140" s="2" customFormat="1">
      <c r="A140" s="38"/>
      <c r="B140" s="39"/>
      <c r="C140" s="40"/>
      <c r="D140" s="231" t="s">
        <v>139</v>
      </c>
      <c r="E140" s="40"/>
      <c r="F140" s="232" t="s">
        <v>146</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139</v>
      </c>
      <c r="AU140" s="17" t="s">
        <v>89</v>
      </c>
    </row>
    <row r="141" s="13" customFormat="1">
      <c r="A141" s="13"/>
      <c r="B141" s="236"/>
      <c r="C141" s="237"/>
      <c r="D141" s="231" t="s">
        <v>141</v>
      </c>
      <c r="E141" s="238" t="s">
        <v>1</v>
      </c>
      <c r="F141" s="239" t="s">
        <v>156</v>
      </c>
      <c r="G141" s="237"/>
      <c r="H141" s="240">
        <v>2199.5999999999999</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141</v>
      </c>
      <c r="AU141" s="246" t="s">
        <v>89</v>
      </c>
      <c r="AV141" s="13" t="s">
        <v>89</v>
      </c>
      <c r="AW141" s="13" t="s">
        <v>37</v>
      </c>
      <c r="AX141" s="13" t="s">
        <v>79</v>
      </c>
      <c r="AY141" s="246" t="s">
        <v>130</v>
      </c>
    </row>
    <row r="142" s="2" customFormat="1" ht="24.15" customHeight="1">
      <c r="A142" s="38"/>
      <c r="B142" s="39"/>
      <c r="C142" s="218" t="s">
        <v>161</v>
      </c>
      <c r="D142" s="218" t="s">
        <v>132</v>
      </c>
      <c r="E142" s="219" t="s">
        <v>162</v>
      </c>
      <c r="F142" s="220" t="s">
        <v>163</v>
      </c>
      <c r="G142" s="221" t="s">
        <v>135</v>
      </c>
      <c r="H142" s="222">
        <v>2199.5999999999999</v>
      </c>
      <c r="I142" s="223"/>
      <c r="J142" s="224">
        <f>ROUND(I142*H142,2)</f>
        <v>0</v>
      </c>
      <c r="K142" s="220" t="s">
        <v>136</v>
      </c>
      <c r="L142" s="44"/>
      <c r="M142" s="225" t="s">
        <v>1</v>
      </c>
      <c r="N142" s="226" t="s">
        <v>44</v>
      </c>
      <c r="O142" s="91"/>
      <c r="P142" s="227">
        <f>O142*H142</f>
        <v>0</v>
      </c>
      <c r="Q142" s="227">
        <v>0</v>
      </c>
      <c r="R142" s="227">
        <f>Q142*H142</f>
        <v>0</v>
      </c>
      <c r="S142" s="227">
        <v>0.22</v>
      </c>
      <c r="T142" s="228">
        <f>S142*H142</f>
        <v>483.91199999999998</v>
      </c>
      <c r="U142" s="38"/>
      <c r="V142" s="38"/>
      <c r="W142" s="38"/>
      <c r="X142" s="38"/>
      <c r="Y142" s="38"/>
      <c r="Z142" s="38"/>
      <c r="AA142" s="38"/>
      <c r="AB142" s="38"/>
      <c r="AC142" s="38"/>
      <c r="AD142" s="38"/>
      <c r="AE142" s="38"/>
      <c r="AR142" s="229" t="s">
        <v>137</v>
      </c>
      <c r="AT142" s="229" t="s">
        <v>132</v>
      </c>
      <c r="AU142" s="229" t="s">
        <v>89</v>
      </c>
      <c r="AY142" s="17" t="s">
        <v>130</v>
      </c>
      <c r="BE142" s="230">
        <f>IF(N142="základní",J142,0)</f>
        <v>0</v>
      </c>
      <c r="BF142" s="230">
        <f>IF(N142="snížená",J142,0)</f>
        <v>0</v>
      </c>
      <c r="BG142" s="230">
        <f>IF(N142="zákl. přenesená",J142,0)</f>
        <v>0</v>
      </c>
      <c r="BH142" s="230">
        <f>IF(N142="sníž. přenesená",J142,0)</f>
        <v>0</v>
      </c>
      <c r="BI142" s="230">
        <f>IF(N142="nulová",J142,0)</f>
        <v>0</v>
      </c>
      <c r="BJ142" s="17" t="s">
        <v>87</v>
      </c>
      <c r="BK142" s="230">
        <f>ROUND(I142*H142,2)</f>
        <v>0</v>
      </c>
      <c r="BL142" s="17" t="s">
        <v>137</v>
      </c>
      <c r="BM142" s="229" t="s">
        <v>164</v>
      </c>
    </row>
    <row r="143" s="2" customFormat="1">
      <c r="A143" s="38"/>
      <c r="B143" s="39"/>
      <c r="C143" s="40"/>
      <c r="D143" s="231" t="s">
        <v>139</v>
      </c>
      <c r="E143" s="40"/>
      <c r="F143" s="232" t="s">
        <v>146</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139</v>
      </c>
      <c r="AU143" s="17" t="s">
        <v>89</v>
      </c>
    </row>
    <row r="144" s="13" customFormat="1">
      <c r="A144" s="13"/>
      <c r="B144" s="236"/>
      <c r="C144" s="237"/>
      <c r="D144" s="231" t="s">
        <v>141</v>
      </c>
      <c r="E144" s="238" t="s">
        <v>1</v>
      </c>
      <c r="F144" s="239" t="s">
        <v>156</v>
      </c>
      <c r="G144" s="237"/>
      <c r="H144" s="240">
        <v>2199.5999999999999</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141</v>
      </c>
      <c r="AU144" s="246" t="s">
        <v>89</v>
      </c>
      <c r="AV144" s="13" t="s">
        <v>89</v>
      </c>
      <c r="AW144" s="13" t="s">
        <v>37</v>
      </c>
      <c r="AX144" s="13" t="s">
        <v>87</v>
      </c>
      <c r="AY144" s="246" t="s">
        <v>130</v>
      </c>
    </row>
    <row r="145" s="2" customFormat="1" ht="24.15" customHeight="1">
      <c r="A145" s="38"/>
      <c r="B145" s="39"/>
      <c r="C145" s="218" t="s">
        <v>165</v>
      </c>
      <c r="D145" s="218" t="s">
        <v>132</v>
      </c>
      <c r="E145" s="219" t="s">
        <v>166</v>
      </c>
      <c r="F145" s="220" t="s">
        <v>167</v>
      </c>
      <c r="G145" s="221" t="s">
        <v>135</v>
      </c>
      <c r="H145" s="222">
        <v>5513</v>
      </c>
      <c r="I145" s="223"/>
      <c r="J145" s="224">
        <f>ROUND(I145*H145,2)</f>
        <v>0</v>
      </c>
      <c r="K145" s="220" t="s">
        <v>136</v>
      </c>
      <c r="L145" s="44"/>
      <c r="M145" s="225" t="s">
        <v>1</v>
      </c>
      <c r="N145" s="226" t="s">
        <v>44</v>
      </c>
      <c r="O145" s="91"/>
      <c r="P145" s="227">
        <f>O145*H145</f>
        <v>0</v>
      </c>
      <c r="Q145" s="227">
        <v>5.0000000000000002E-05</v>
      </c>
      <c r="R145" s="227">
        <f>Q145*H145</f>
        <v>0.27565000000000001</v>
      </c>
      <c r="S145" s="227">
        <v>0.076999999999999999</v>
      </c>
      <c r="T145" s="228">
        <f>S145*H145</f>
        <v>424.50099999999998</v>
      </c>
      <c r="U145" s="38"/>
      <c r="V145" s="38"/>
      <c r="W145" s="38"/>
      <c r="X145" s="38"/>
      <c r="Y145" s="38"/>
      <c r="Z145" s="38"/>
      <c r="AA145" s="38"/>
      <c r="AB145" s="38"/>
      <c r="AC145" s="38"/>
      <c r="AD145" s="38"/>
      <c r="AE145" s="38"/>
      <c r="AR145" s="229" t="s">
        <v>137</v>
      </c>
      <c r="AT145" s="229" t="s">
        <v>132</v>
      </c>
      <c r="AU145" s="229" t="s">
        <v>89</v>
      </c>
      <c r="AY145" s="17" t="s">
        <v>130</v>
      </c>
      <c r="BE145" s="230">
        <f>IF(N145="základní",J145,0)</f>
        <v>0</v>
      </c>
      <c r="BF145" s="230">
        <f>IF(N145="snížená",J145,0)</f>
        <v>0</v>
      </c>
      <c r="BG145" s="230">
        <f>IF(N145="zákl. přenesená",J145,0)</f>
        <v>0</v>
      </c>
      <c r="BH145" s="230">
        <f>IF(N145="sníž. přenesená",J145,0)</f>
        <v>0</v>
      </c>
      <c r="BI145" s="230">
        <f>IF(N145="nulová",J145,0)</f>
        <v>0</v>
      </c>
      <c r="BJ145" s="17" t="s">
        <v>87</v>
      </c>
      <c r="BK145" s="230">
        <f>ROUND(I145*H145,2)</f>
        <v>0</v>
      </c>
      <c r="BL145" s="17" t="s">
        <v>137</v>
      </c>
      <c r="BM145" s="229" t="s">
        <v>168</v>
      </c>
    </row>
    <row r="146" s="2" customFormat="1">
      <c r="A146" s="38"/>
      <c r="B146" s="39"/>
      <c r="C146" s="40"/>
      <c r="D146" s="231" t="s">
        <v>139</v>
      </c>
      <c r="E146" s="40"/>
      <c r="F146" s="232" t="s">
        <v>169</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139</v>
      </c>
      <c r="AU146" s="17" t="s">
        <v>89</v>
      </c>
    </row>
    <row r="147" s="13" customFormat="1">
      <c r="A147" s="13"/>
      <c r="B147" s="236"/>
      <c r="C147" s="237"/>
      <c r="D147" s="231" t="s">
        <v>141</v>
      </c>
      <c r="E147" s="238" t="s">
        <v>1</v>
      </c>
      <c r="F147" s="239" t="s">
        <v>170</v>
      </c>
      <c r="G147" s="237"/>
      <c r="H147" s="240">
        <v>5513</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141</v>
      </c>
      <c r="AU147" s="246" t="s">
        <v>89</v>
      </c>
      <c r="AV147" s="13" t="s">
        <v>89</v>
      </c>
      <c r="AW147" s="13" t="s">
        <v>37</v>
      </c>
      <c r="AX147" s="13" t="s">
        <v>87</v>
      </c>
      <c r="AY147" s="246" t="s">
        <v>130</v>
      </c>
    </row>
    <row r="148" s="2" customFormat="1" ht="24.15" customHeight="1">
      <c r="A148" s="38"/>
      <c r="B148" s="39"/>
      <c r="C148" s="218" t="s">
        <v>171</v>
      </c>
      <c r="D148" s="218" t="s">
        <v>132</v>
      </c>
      <c r="E148" s="219" t="s">
        <v>172</v>
      </c>
      <c r="F148" s="220" t="s">
        <v>173</v>
      </c>
      <c r="G148" s="221" t="s">
        <v>135</v>
      </c>
      <c r="H148" s="222">
        <v>13474</v>
      </c>
      <c r="I148" s="223"/>
      <c r="J148" s="224">
        <f>ROUND(I148*H148,2)</f>
        <v>0</v>
      </c>
      <c r="K148" s="220" t="s">
        <v>136</v>
      </c>
      <c r="L148" s="44"/>
      <c r="M148" s="225" t="s">
        <v>1</v>
      </c>
      <c r="N148" s="226" t="s">
        <v>44</v>
      </c>
      <c r="O148" s="91"/>
      <c r="P148" s="227">
        <f>O148*H148</f>
        <v>0</v>
      </c>
      <c r="Q148" s="227">
        <v>6.0000000000000002E-05</v>
      </c>
      <c r="R148" s="227">
        <f>Q148*H148</f>
        <v>0.80844000000000005</v>
      </c>
      <c r="S148" s="227">
        <v>0.10299999999999999</v>
      </c>
      <c r="T148" s="228">
        <f>S148*H148</f>
        <v>1387.8219999999999</v>
      </c>
      <c r="U148" s="38"/>
      <c r="V148" s="38"/>
      <c r="W148" s="38"/>
      <c r="X148" s="38"/>
      <c r="Y148" s="38"/>
      <c r="Z148" s="38"/>
      <c r="AA148" s="38"/>
      <c r="AB148" s="38"/>
      <c r="AC148" s="38"/>
      <c r="AD148" s="38"/>
      <c r="AE148" s="38"/>
      <c r="AR148" s="229" t="s">
        <v>137</v>
      </c>
      <c r="AT148" s="229" t="s">
        <v>132</v>
      </c>
      <c r="AU148" s="229" t="s">
        <v>89</v>
      </c>
      <c r="AY148" s="17" t="s">
        <v>130</v>
      </c>
      <c r="BE148" s="230">
        <f>IF(N148="základní",J148,0)</f>
        <v>0</v>
      </c>
      <c r="BF148" s="230">
        <f>IF(N148="snížená",J148,0)</f>
        <v>0</v>
      </c>
      <c r="BG148" s="230">
        <f>IF(N148="zákl. přenesená",J148,0)</f>
        <v>0</v>
      </c>
      <c r="BH148" s="230">
        <f>IF(N148="sníž. přenesená",J148,0)</f>
        <v>0</v>
      </c>
      <c r="BI148" s="230">
        <f>IF(N148="nulová",J148,0)</f>
        <v>0</v>
      </c>
      <c r="BJ148" s="17" t="s">
        <v>87</v>
      </c>
      <c r="BK148" s="230">
        <f>ROUND(I148*H148,2)</f>
        <v>0</v>
      </c>
      <c r="BL148" s="17" t="s">
        <v>137</v>
      </c>
      <c r="BM148" s="229" t="s">
        <v>174</v>
      </c>
    </row>
    <row r="149" s="2" customFormat="1">
      <c r="A149" s="38"/>
      <c r="B149" s="39"/>
      <c r="C149" s="40"/>
      <c r="D149" s="231" t="s">
        <v>139</v>
      </c>
      <c r="E149" s="40"/>
      <c r="F149" s="232" t="s">
        <v>169</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139</v>
      </c>
      <c r="AU149" s="17" t="s">
        <v>89</v>
      </c>
    </row>
    <row r="150" s="13" customFormat="1">
      <c r="A150" s="13"/>
      <c r="B150" s="236"/>
      <c r="C150" s="237"/>
      <c r="D150" s="231" t="s">
        <v>141</v>
      </c>
      <c r="E150" s="238" t="s">
        <v>1</v>
      </c>
      <c r="F150" s="239" t="s">
        <v>175</v>
      </c>
      <c r="G150" s="237"/>
      <c r="H150" s="240">
        <v>13474</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141</v>
      </c>
      <c r="AU150" s="246" t="s">
        <v>89</v>
      </c>
      <c r="AV150" s="13" t="s">
        <v>89</v>
      </c>
      <c r="AW150" s="13" t="s">
        <v>37</v>
      </c>
      <c r="AX150" s="13" t="s">
        <v>87</v>
      </c>
      <c r="AY150" s="246" t="s">
        <v>130</v>
      </c>
    </row>
    <row r="151" s="2" customFormat="1" ht="24.15" customHeight="1">
      <c r="A151" s="38"/>
      <c r="B151" s="39"/>
      <c r="C151" s="218" t="s">
        <v>176</v>
      </c>
      <c r="D151" s="218" t="s">
        <v>132</v>
      </c>
      <c r="E151" s="219" t="s">
        <v>177</v>
      </c>
      <c r="F151" s="220" t="s">
        <v>178</v>
      </c>
      <c r="G151" s="221" t="s">
        <v>135</v>
      </c>
      <c r="H151" s="222">
        <v>3696</v>
      </c>
      <c r="I151" s="223"/>
      <c r="J151" s="224">
        <f>ROUND(I151*H151,2)</f>
        <v>0</v>
      </c>
      <c r="K151" s="220" t="s">
        <v>136</v>
      </c>
      <c r="L151" s="44"/>
      <c r="M151" s="225" t="s">
        <v>1</v>
      </c>
      <c r="N151" s="226" t="s">
        <v>44</v>
      </c>
      <c r="O151" s="91"/>
      <c r="P151" s="227">
        <f>O151*H151</f>
        <v>0</v>
      </c>
      <c r="Q151" s="227">
        <v>0.00012999999999999999</v>
      </c>
      <c r="R151" s="227">
        <f>Q151*H151</f>
        <v>0.48047999999999996</v>
      </c>
      <c r="S151" s="227">
        <v>0.25600000000000001</v>
      </c>
      <c r="T151" s="228">
        <f>S151*H151</f>
        <v>946.17600000000004</v>
      </c>
      <c r="U151" s="38"/>
      <c r="V151" s="38"/>
      <c r="W151" s="38"/>
      <c r="X151" s="38"/>
      <c r="Y151" s="38"/>
      <c r="Z151" s="38"/>
      <c r="AA151" s="38"/>
      <c r="AB151" s="38"/>
      <c r="AC151" s="38"/>
      <c r="AD151" s="38"/>
      <c r="AE151" s="38"/>
      <c r="AR151" s="229" t="s">
        <v>137</v>
      </c>
      <c r="AT151" s="229" t="s">
        <v>132</v>
      </c>
      <c r="AU151" s="229" t="s">
        <v>89</v>
      </c>
      <c r="AY151" s="17" t="s">
        <v>130</v>
      </c>
      <c r="BE151" s="230">
        <f>IF(N151="základní",J151,0)</f>
        <v>0</v>
      </c>
      <c r="BF151" s="230">
        <f>IF(N151="snížená",J151,0)</f>
        <v>0</v>
      </c>
      <c r="BG151" s="230">
        <f>IF(N151="zákl. přenesená",J151,0)</f>
        <v>0</v>
      </c>
      <c r="BH151" s="230">
        <f>IF(N151="sníž. přenesená",J151,0)</f>
        <v>0</v>
      </c>
      <c r="BI151" s="230">
        <f>IF(N151="nulová",J151,0)</f>
        <v>0</v>
      </c>
      <c r="BJ151" s="17" t="s">
        <v>87</v>
      </c>
      <c r="BK151" s="230">
        <f>ROUND(I151*H151,2)</f>
        <v>0</v>
      </c>
      <c r="BL151" s="17" t="s">
        <v>137</v>
      </c>
      <c r="BM151" s="229" t="s">
        <v>179</v>
      </c>
    </row>
    <row r="152" s="2" customFormat="1">
      <c r="A152" s="38"/>
      <c r="B152" s="39"/>
      <c r="C152" s="40"/>
      <c r="D152" s="231" t="s">
        <v>139</v>
      </c>
      <c r="E152" s="40"/>
      <c r="F152" s="232" t="s">
        <v>169</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139</v>
      </c>
      <c r="AU152" s="17" t="s">
        <v>89</v>
      </c>
    </row>
    <row r="153" s="13" customFormat="1">
      <c r="A153" s="13"/>
      <c r="B153" s="236"/>
      <c r="C153" s="237"/>
      <c r="D153" s="231" t="s">
        <v>141</v>
      </c>
      <c r="E153" s="238" t="s">
        <v>1</v>
      </c>
      <c r="F153" s="239" t="s">
        <v>180</v>
      </c>
      <c r="G153" s="237"/>
      <c r="H153" s="240">
        <v>3696</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141</v>
      </c>
      <c r="AU153" s="246" t="s">
        <v>89</v>
      </c>
      <c r="AV153" s="13" t="s">
        <v>89</v>
      </c>
      <c r="AW153" s="13" t="s">
        <v>37</v>
      </c>
      <c r="AX153" s="13" t="s">
        <v>87</v>
      </c>
      <c r="AY153" s="246" t="s">
        <v>130</v>
      </c>
    </row>
    <row r="154" s="2" customFormat="1" ht="14.4" customHeight="1">
      <c r="A154" s="38"/>
      <c r="B154" s="39"/>
      <c r="C154" s="218" t="s">
        <v>181</v>
      </c>
      <c r="D154" s="218" t="s">
        <v>132</v>
      </c>
      <c r="E154" s="219" t="s">
        <v>182</v>
      </c>
      <c r="F154" s="220" t="s">
        <v>183</v>
      </c>
      <c r="G154" s="221" t="s">
        <v>135</v>
      </c>
      <c r="H154" s="222">
        <v>269.48000000000002</v>
      </c>
      <c r="I154" s="223"/>
      <c r="J154" s="224">
        <f>ROUND(I154*H154,2)</f>
        <v>0</v>
      </c>
      <c r="K154" s="220" t="s">
        <v>136</v>
      </c>
      <c r="L154" s="44"/>
      <c r="M154" s="225" t="s">
        <v>1</v>
      </c>
      <c r="N154" s="226" t="s">
        <v>44</v>
      </c>
      <c r="O154" s="91"/>
      <c r="P154" s="227">
        <f>O154*H154</f>
        <v>0</v>
      </c>
      <c r="Q154" s="227">
        <v>0</v>
      </c>
      <c r="R154" s="227">
        <f>Q154*H154</f>
        <v>0</v>
      </c>
      <c r="S154" s="227">
        <v>0.22</v>
      </c>
      <c r="T154" s="228">
        <f>S154*H154</f>
        <v>59.285600000000002</v>
      </c>
      <c r="U154" s="38"/>
      <c r="V154" s="38"/>
      <c r="W154" s="38"/>
      <c r="X154" s="38"/>
      <c r="Y154" s="38"/>
      <c r="Z154" s="38"/>
      <c r="AA154" s="38"/>
      <c r="AB154" s="38"/>
      <c r="AC154" s="38"/>
      <c r="AD154" s="38"/>
      <c r="AE154" s="38"/>
      <c r="AR154" s="229" t="s">
        <v>137</v>
      </c>
      <c r="AT154" s="229" t="s">
        <v>132</v>
      </c>
      <c r="AU154" s="229" t="s">
        <v>89</v>
      </c>
      <c r="AY154" s="17" t="s">
        <v>130</v>
      </c>
      <c r="BE154" s="230">
        <f>IF(N154="základní",J154,0)</f>
        <v>0</v>
      </c>
      <c r="BF154" s="230">
        <f>IF(N154="snížená",J154,0)</f>
        <v>0</v>
      </c>
      <c r="BG154" s="230">
        <f>IF(N154="zákl. přenesená",J154,0)</f>
        <v>0</v>
      </c>
      <c r="BH154" s="230">
        <f>IF(N154="sníž. přenesená",J154,0)</f>
        <v>0</v>
      </c>
      <c r="BI154" s="230">
        <f>IF(N154="nulová",J154,0)</f>
        <v>0</v>
      </c>
      <c r="BJ154" s="17" t="s">
        <v>87</v>
      </c>
      <c r="BK154" s="230">
        <f>ROUND(I154*H154,2)</f>
        <v>0</v>
      </c>
      <c r="BL154" s="17" t="s">
        <v>137</v>
      </c>
      <c r="BM154" s="229" t="s">
        <v>184</v>
      </c>
    </row>
    <row r="155" s="2" customFormat="1">
      <c r="A155" s="38"/>
      <c r="B155" s="39"/>
      <c r="C155" s="40"/>
      <c r="D155" s="231" t="s">
        <v>139</v>
      </c>
      <c r="E155" s="40"/>
      <c r="F155" s="232" t="s">
        <v>146</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139</v>
      </c>
      <c r="AU155" s="17" t="s">
        <v>89</v>
      </c>
    </row>
    <row r="156" s="13" customFormat="1">
      <c r="A156" s="13"/>
      <c r="B156" s="236"/>
      <c r="C156" s="237"/>
      <c r="D156" s="231" t="s">
        <v>141</v>
      </c>
      <c r="E156" s="238" t="s">
        <v>1</v>
      </c>
      <c r="F156" s="239" t="s">
        <v>185</v>
      </c>
      <c r="G156" s="237"/>
      <c r="H156" s="240">
        <v>269.48000000000002</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141</v>
      </c>
      <c r="AU156" s="246" t="s">
        <v>89</v>
      </c>
      <c r="AV156" s="13" t="s">
        <v>89</v>
      </c>
      <c r="AW156" s="13" t="s">
        <v>37</v>
      </c>
      <c r="AX156" s="13" t="s">
        <v>87</v>
      </c>
      <c r="AY156" s="246" t="s">
        <v>130</v>
      </c>
    </row>
    <row r="157" s="2" customFormat="1" ht="14.4" customHeight="1">
      <c r="A157" s="38"/>
      <c r="B157" s="39"/>
      <c r="C157" s="218" t="s">
        <v>186</v>
      </c>
      <c r="D157" s="218" t="s">
        <v>132</v>
      </c>
      <c r="E157" s="219" t="s">
        <v>187</v>
      </c>
      <c r="F157" s="220" t="s">
        <v>188</v>
      </c>
      <c r="G157" s="221" t="s">
        <v>189</v>
      </c>
      <c r="H157" s="222">
        <v>733.20000000000005</v>
      </c>
      <c r="I157" s="223"/>
      <c r="J157" s="224">
        <f>ROUND(I157*H157,2)</f>
        <v>0</v>
      </c>
      <c r="K157" s="220" t="s">
        <v>136</v>
      </c>
      <c r="L157" s="44"/>
      <c r="M157" s="225" t="s">
        <v>1</v>
      </c>
      <c r="N157" s="226" t="s">
        <v>44</v>
      </c>
      <c r="O157" s="91"/>
      <c r="P157" s="227">
        <f>O157*H157</f>
        <v>0</v>
      </c>
      <c r="Q157" s="227">
        <v>0</v>
      </c>
      <c r="R157" s="227">
        <f>Q157*H157</f>
        <v>0</v>
      </c>
      <c r="S157" s="227">
        <v>0.28999999999999998</v>
      </c>
      <c r="T157" s="228">
        <f>S157*H157</f>
        <v>212.62799999999999</v>
      </c>
      <c r="U157" s="38"/>
      <c r="V157" s="38"/>
      <c r="W157" s="38"/>
      <c r="X157" s="38"/>
      <c r="Y157" s="38"/>
      <c r="Z157" s="38"/>
      <c r="AA157" s="38"/>
      <c r="AB157" s="38"/>
      <c r="AC157" s="38"/>
      <c r="AD157" s="38"/>
      <c r="AE157" s="38"/>
      <c r="AR157" s="229" t="s">
        <v>137</v>
      </c>
      <c r="AT157" s="229" t="s">
        <v>132</v>
      </c>
      <c r="AU157" s="229" t="s">
        <v>89</v>
      </c>
      <c r="AY157" s="17" t="s">
        <v>130</v>
      </c>
      <c r="BE157" s="230">
        <f>IF(N157="základní",J157,0)</f>
        <v>0</v>
      </c>
      <c r="BF157" s="230">
        <f>IF(N157="snížená",J157,0)</f>
        <v>0</v>
      </c>
      <c r="BG157" s="230">
        <f>IF(N157="zákl. přenesená",J157,0)</f>
        <v>0</v>
      </c>
      <c r="BH157" s="230">
        <f>IF(N157="sníž. přenesená",J157,0)</f>
        <v>0</v>
      </c>
      <c r="BI157" s="230">
        <f>IF(N157="nulová",J157,0)</f>
        <v>0</v>
      </c>
      <c r="BJ157" s="17" t="s">
        <v>87</v>
      </c>
      <c r="BK157" s="230">
        <f>ROUND(I157*H157,2)</f>
        <v>0</v>
      </c>
      <c r="BL157" s="17" t="s">
        <v>137</v>
      </c>
      <c r="BM157" s="229" t="s">
        <v>190</v>
      </c>
    </row>
    <row r="158" s="2" customFormat="1">
      <c r="A158" s="38"/>
      <c r="B158" s="39"/>
      <c r="C158" s="40"/>
      <c r="D158" s="231" t="s">
        <v>139</v>
      </c>
      <c r="E158" s="40"/>
      <c r="F158" s="232" t="s">
        <v>191</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139</v>
      </c>
      <c r="AU158" s="17" t="s">
        <v>89</v>
      </c>
    </row>
    <row r="159" s="13" customFormat="1">
      <c r="A159" s="13"/>
      <c r="B159" s="236"/>
      <c r="C159" s="237"/>
      <c r="D159" s="231" t="s">
        <v>141</v>
      </c>
      <c r="E159" s="238" t="s">
        <v>1</v>
      </c>
      <c r="F159" s="239" t="s">
        <v>192</v>
      </c>
      <c r="G159" s="237"/>
      <c r="H159" s="240">
        <v>733.20000000000005</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141</v>
      </c>
      <c r="AU159" s="246" t="s">
        <v>89</v>
      </c>
      <c r="AV159" s="13" t="s">
        <v>89</v>
      </c>
      <c r="AW159" s="13" t="s">
        <v>37</v>
      </c>
      <c r="AX159" s="13" t="s">
        <v>87</v>
      </c>
      <c r="AY159" s="246" t="s">
        <v>130</v>
      </c>
    </row>
    <row r="160" s="2" customFormat="1" ht="24.15" customHeight="1">
      <c r="A160" s="38"/>
      <c r="B160" s="39"/>
      <c r="C160" s="218" t="s">
        <v>193</v>
      </c>
      <c r="D160" s="218" t="s">
        <v>132</v>
      </c>
      <c r="E160" s="219" t="s">
        <v>194</v>
      </c>
      <c r="F160" s="220" t="s">
        <v>195</v>
      </c>
      <c r="G160" s="221" t="s">
        <v>196</v>
      </c>
      <c r="H160" s="222">
        <v>73.319999999999993</v>
      </c>
      <c r="I160" s="223"/>
      <c r="J160" s="224">
        <f>ROUND(I160*H160,2)</f>
        <v>0</v>
      </c>
      <c r="K160" s="220" t="s">
        <v>136</v>
      </c>
      <c r="L160" s="44"/>
      <c r="M160" s="225" t="s">
        <v>1</v>
      </c>
      <c r="N160" s="226" t="s">
        <v>44</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137</v>
      </c>
      <c r="AT160" s="229" t="s">
        <v>132</v>
      </c>
      <c r="AU160" s="229" t="s">
        <v>89</v>
      </c>
      <c r="AY160" s="17" t="s">
        <v>130</v>
      </c>
      <c r="BE160" s="230">
        <f>IF(N160="základní",J160,0)</f>
        <v>0</v>
      </c>
      <c r="BF160" s="230">
        <f>IF(N160="snížená",J160,0)</f>
        <v>0</v>
      </c>
      <c r="BG160" s="230">
        <f>IF(N160="zákl. přenesená",J160,0)</f>
        <v>0</v>
      </c>
      <c r="BH160" s="230">
        <f>IF(N160="sníž. přenesená",J160,0)</f>
        <v>0</v>
      </c>
      <c r="BI160" s="230">
        <f>IF(N160="nulová",J160,0)</f>
        <v>0</v>
      </c>
      <c r="BJ160" s="17" t="s">
        <v>87</v>
      </c>
      <c r="BK160" s="230">
        <f>ROUND(I160*H160,2)</f>
        <v>0</v>
      </c>
      <c r="BL160" s="17" t="s">
        <v>137</v>
      </c>
      <c r="BM160" s="229" t="s">
        <v>197</v>
      </c>
    </row>
    <row r="161" s="2" customFormat="1">
      <c r="A161" s="38"/>
      <c r="B161" s="39"/>
      <c r="C161" s="40"/>
      <c r="D161" s="231" t="s">
        <v>139</v>
      </c>
      <c r="E161" s="40"/>
      <c r="F161" s="232" t="s">
        <v>198</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139</v>
      </c>
      <c r="AU161" s="17" t="s">
        <v>89</v>
      </c>
    </row>
    <row r="162" s="13" customFormat="1">
      <c r="A162" s="13"/>
      <c r="B162" s="236"/>
      <c r="C162" s="237"/>
      <c r="D162" s="231" t="s">
        <v>141</v>
      </c>
      <c r="E162" s="238" t="s">
        <v>1</v>
      </c>
      <c r="F162" s="239" t="s">
        <v>199</v>
      </c>
      <c r="G162" s="237"/>
      <c r="H162" s="240">
        <v>73.319999999999993</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141</v>
      </c>
      <c r="AU162" s="246" t="s">
        <v>89</v>
      </c>
      <c r="AV162" s="13" t="s">
        <v>89</v>
      </c>
      <c r="AW162" s="13" t="s">
        <v>37</v>
      </c>
      <c r="AX162" s="13" t="s">
        <v>87</v>
      </c>
      <c r="AY162" s="246" t="s">
        <v>130</v>
      </c>
    </row>
    <row r="163" s="2" customFormat="1" ht="24.15" customHeight="1">
      <c r="A163" s="38"/>
      <c r="B163" s="39"/>
      <c r="C163" s="218" t="s">
        <v>200</v>
      </c>
      <c r="D163" s="218" t="s">
        <v>132</v>
      </c>
      <c r="E163" s="219" t="s">
        <v>201</v>
      </c>
      <c r="F163" s="220" t="s">
        <v>202</v>
      </c>
      <c r="G163" s="221" t="s">
        <v>196</v>
      </c>
      <c r="H163" s="222">
        <v>73.319999999999993</v>
      </c>
      <c r="I163" s="223"/>
      <c r="J163" s="224">
        <f>ROUND(I163*H163,2)</f>
        <v>0</v>
      </c>
      <c r="K163" s="220" t="s">
        <v>136</v>
      </c>
      <c r="L163" s="44"/>
      <c r="M163" s="225" t="s">
        <v>1</v>
      </c>
      <c r="N163" s="226" t="s">
        <v>44</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137</v>
      </c>
      <c r="AT163" s="229" t="s">
        <v>132</v>
      </c>
      <c r="AU163" s="229" t="s">
        <v>89</v>
      </c>
      <c r="AY163" s="17" t="s">
        <v>130</v>
      </c>
      <c r="BE163" s="230">
        <f>IF(N163="základní",J163,0)</f>
        <v>0</v>
      </c>
      <c r="BF163" s="230">
        <f>IF(N163="snížená",J163,0)</f>
        <v>0</v>
      </c>
      <c r="BG163" s="230">
        <f>IF(N163="zákl. přenesená",J163,0)</f>
        <v>0</v>
      </c>
      <c r="BH163" s="230">
        <f>IF(N163="sníž. přenesená",J163,0)</f>
        <v>0</v>
      </c>
      <c r="BI163" s="230">
        <f>IF(N163="nulová",J163,0)</f>
        <v>0</v>
      </c>
      <c r="BJ163" s="17" t="s">
        <v>87</v>
      </c>
      <c r="BK163" s="230">
        <f>ROUND(I163*H163,2)</f>
        <v>0</v>
      </c>
      <c r="BL163" s="17" t="s">
        <v>137</v>
      </c>
      <c r="BM163" s="229" t="s">
        <v>203</v>
      </c>
    </row>
    <row r="164" s="2" customFormat="1">
      <c r="A164" s="38"/>
      <c r="B164" s="39"/>
      <c r="C164" s="40"/>
      <c r="D164" s="231" t="s">
        <v>139</v>
      </c>
      <c r="E164" s="40"/>
      <c r="F164" s="232" t="s">
        <v>204</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139</v>
      </c>
      <c r="AU164" s="17" t="s">
        <v>89</v>
      </c>
    </row>
    <row r="165" s="2" customFormat="1" ht="37.8" customHeight="1">
      <c r="A165" s="38"/>
      <c r="B165" s="39"/>
      <c r="C165" s="218" t="s">
        <v>205</v>
      </c>
      <c r="D165" s="218" t="s">
        <v>132</v>
      </c>
      <c r="E165" s="219" t="s">
        <v>206</v>
      </c>
      <c r="F165" s="220" t="s">
        <v>207</v>
      </c>
      <c r="G165" s="221" t="s">
        <v>196</v>
      </c>
      <c r="H165" s="222">
        <v>2126.2800000000002</v>
      </c>
      <c r="I165" s="223"/>
      <c r="J165" s="224">
        <f>ROUND(I165*H165,2)</f>
        <v>0</v>
      </c>
      <c r="K165" s="220" t="s">
        <v>136</v>
      </c>
      <c r="L165" s="44"/>
      <c r="M165" s="225" t="s">
        <v>1</v>
      </c>
      <c r="N165" s="226" t="s">
        <v>44</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137</v>
      </c>
      <c r="AT165" s="229" t="s">
        <v>132</v>
      </c>
      <c r="AU165" s="229" t="s">
        <v>89</v>
      </c>
      <c r="AY165" s="17" t="s">
        <v>130</v>
      </c>
      <c r="BE165" s="230">
        <f>IF(N165="základní",J165,0)</f>
        <v>0</v>
      </c>
      <c r="BF165" s="230">
        <f>IF(N165="snížená",J165,0)</f>
        <v>0</v>
      </c>
      <c r="BG165" s="230">
        <f>IF(N165="zákl. přenesená",J165,0)</f>
        <v>0</v>
      </c>
      <c r="BH165" s="230">
        <f>IF(N165="sníž. přenesená",J165,0)</f>
        <v>0</v>
      </c>
      <c r="BI165" s="230">
        <f>IF(N165="nulová",J165,0)</f>
        <v>0</v>
      </c>
      <c r="BJ165" s="17" t="s">
        <v>87</v>
      </c>
      <c r="BK165" s="230">
        <f>ROUND(I165*H165,2)</f>
        <v>0</v>
      </c>
      <c r="BL165" s="17" t="s">
        <v>137</v>
      </c>
      <c r="BM165" s="229" t="s">
        <v>208</v>
      </c>
    </row>
    <row r="166" s="2" customFormat="1">
      <c r="A166" s="38"/>
      <c r="B166" s="39"/>
      <c r="C166" s="40"/>
      <c r="D166" s="231" t="s">
        <v>139</v>
      </c>
      <c r="E166" s="40"/>
      <c r="F166" s="232" t="s">
        <v>204</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139</v>
      </c>
      <c r="AU166" s="17" t="s">
        <v>89</v>
      </c>
    </row>
    <row r="167" s="13" customFormat="1">
      <c r="A167" s="13"/>
      <c r="B167" s="236"/>
      <c r="C167" s="237"/>
      <c r="D167" s="231" t="s">
        <v>141</v>
      </c>
      <c r="E167" s="238" t="s">
        <v>1</v>
      </c>
      <c r="F167" s="239" t="s">
        <v>209</v>
      </c>
      <c r="G167" s="237"/>
      <c r="H167" s="240">
        <v>2126.2800000000002</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141</v>
      </c>
      <c r="AU167" s="246" t="s">
        <v>89</v>
      </c>
      <c r="AV167" s="13" t="s">
        <v>89</v>
      </c>
      <c r="AW167" s="13" t="s">
        <v>37</v>
      </c>
      <c r="AX167" s="13" t="s">
        <v>87</v>
      </c>
      <c r="AY167" s="246" t="s">
        <v>130</v>
      </c>
    </row>
    <row r="168" s="2" customFormat="1" ht="24.15" customHeight="1">
      <c r="A168" s="38"/>
      <c r="B168" s="39"/>
      <c r="C168" s="218" t="s">
        <v>8</v>
      </c>
      <c r="D168" s="218" t="s">
        <v>132</v>
      </c>
      <c r="E168" s="219" t="s">
        <v>210</v>
      </c>
      <c r="F168" s="220" t="s">
        <v>211</v>
      </c>
      <c r="G168" s="221" t="s">
        <v>135</v>
      </c>
      <c r="H168" s="222">
        <v>1180.55</v>
      </c>
      <c r="I168" s="223"/>
      <c r="J168" s="224">
        <f>ROUND(I168*H168,2)</f>
        <v>0</v>
      </c>
      <c r="K168" s="220" t="s">
        <v>136</v>
      </c>
      <c r="L168" s="44"/>
      <c r="M168" s="225" t="s">
        <v>1</v>
      </c>
      <c r="N168" s="226" t="s">
        <v>44</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137</v>
      </c>
      <c r="AT168" s="229" t="s">
        <v>132</v>
      </c>
      <c r="AU168" s="229" t="s">
        <v>89</v>
      </c>
      <c r="AY168" s="17" t="s">
        <v>130</v>
      </c>
      <c r="BE168" s="230">
        <f>IF(N168="základní",J168,0)</f>
        <v>0</v>
      </c>
      <c r="BF168" s="230">
        <f>IF(N168="snížená",J168,0)</f>
        <v>0</v>
      </c>
      <c r="BG168" s="230">
        <f>IF(N168="zákl. přenesená",J168,0)</f>
        <v>0</v>
      </c>
      <c r="BH168" s="230">
        <f>IF(N168="sníž. přenesená",J168,0)</f>
        <v>0</v>
      </c>
      <c r="BI168" s="230">
        <f>IF(N168="nulová",J168,0)</f>
        <v>0</v>
      </c>
      <c r="BJ168" s="17" t="s">
        <v>87</v>
      </c>
      <c r="BK168" s="230">
        <f>ROUND(I168*H168,2)</f>
        <v>0</v>
      </c>
      <c r="BL168" s="17" t="s">
        <v>137</v>
      </c>
      <c r="BM168" s="229" t="s">
        <v>212</v>
      </c>
    </row>
    <row r="169" s="2" customFormat="1">
      <c r="A169" s="38"/>
      <c r="B169" s="39"/>
      <c r="C169" s="40"/>
      <c r="D169" s="231" t="s">
        <v>139</v>
      </c>
      <c r="E169" s="40"/>
      <c r="F169" s="232" t="s">
        <v>213</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139</v>
      </c>
      <c r="AU169" s="17" t="s">
        <v>89</v>
      </c>
    </row>
    <row r="170" s="13" customFormat="1">
      <c r="A170" s="13"/>
      <c r="B170" s="236"/>
      <c r="C170" s="237"/>
      <c r="D170" s="231" t="s">
        <v>141</v>
      </c>
      <c r="E170" s="238" t="s">
        <v>1</v>
      </c>
      <c r="F170" s="239" t="s">
        <v>214</v>
      </c>
      <c r="G170" s="237"/>
      <c r="H170" s="240">
        <v>733.20000000000005</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141</v>
      </c>
      <c r="AU170" s="246" t="s">
        <v>89</v>
      </c>
      <c r="AV170" s="13" t="s">
        <v>89</v>
      </c>
      <c r="AW170" s="13" t="s">
        <v>37</v>
      </c>
      <c r="AX170" s="13" t="s">
        <v>79</v>
      </c>
      <c r="AY170" s="246" t="s">
        <v>130</v>
      </c>
    </row>
    <row r="171" s="13" customFormat="1">
      <c r="A171" s="13"/>
      <c r="B171" s="236"/>
      <c r="C171" s="237"/>
      <c r="D171" s="231" t="s">
        <v>141</v>
      </c>
      <c r="E171" s="238" t="s">
        <v>1</v>
      </c>
      <c r="F171" s="239" t="s">
        <v>215</v>
      </c>
      <c r="G171" s="237"/>
      <c r="H171" s="240">
        <v>447.35000000000002</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141</v>
      </c>
      <c r="AU171" s="246" t="s">
        <v>89</v>
      </c>
      <c r="AV171" s="13" t="s">
        <v>89</v>
      </c>
      <c r="AW171" s="13" t="s">
        <v>37</v>
      </c>
      <c r="AX171" s="13" t="s">
        <v>79</v>
      </c>
      <c r="AY171" s="246" t="s">
        <v>130</v>
      </c>
    </row>
    <row r="172" s="14" customFormat="1">
      <c r="A172" s="14"/>
      <c r="B172" s="247"/>
      <c r="C172" s="248"/>
      <c r="D172" s="231" t="s">
        <v>141</v>
      </c>
      <c r="E172" s="249" t="s">
        <v>1</v>
      </c>
      <c r="F172" s="250" t="s">
        <v>216</v>
      </c>
      <c r="G172" s="248"/>
      <c r="H172" s="251">
        <v>1180.55</v>
      </c>
      <c r="I172" s="252"/>
      <c r="J172" s="248"/>
      <c r="K172" s="248"/>
      <c r="L172" s="253"/>
      <c r="M172" s="254"/>
      <c r="N172" s="255"/>
      <c r="O172" s="255"/>
      <c r="P172" s="255"/>
      <c r="Q172" s="255"/>
      <c r="R172" s="255"/>
      <c r="S172" s="255"/>
      <c r="T172" s="256"/>
      <c r="U172" s="14"/>
      <c r="V172" s="14"/>
      <c r="W172" s="14"/>
      <c r="X172" s="14"/>
      <c r="Y172" s="14"/>
      <c r="Z172" s="14"/>
      <c r="AA172" s="14"/>
      <c r="AB172" s="14"/>
      <c r="AC172" s="14"/>
      <c r="AD172" s="14"/>
      <c r="AE172" s="14"/>
      <c r="AT172" s="257" t="s">
        <v>141</v>
      </c>
      <c r="AU172" s="257" t="s">
        <v>89</v>
      </c>
      <c r="AV172" s="14" t="s">
        <v>137</v>
      </c>
      <c r="AW172" s="14" t="s">
        <v>37</v>
      </c>
      <c r="AX172" s="14" t="s">
        <v>87</v>
      </c>
      <c r="AY172" s="257" t="s">
        <v>130</v>
      </c>
    </row>
    <row r="173" s="12" customFormat="1" ht="22.8" customHeight="1">
      <c r="A173" s="12"/>
      <c r="B173" s="202"/>
      <c r="C173" s="203"/>
      <c r="D173" s="204" t="s">
        <v>78</v>
      </c>
      <c r="E173" s="216" t="s">
        <v>157</v>
      </c>
      <c r="F173" s="216" t="s">
        <v>217</v>
      </c>
      <c r="G173" s="203"/>
      <c r="H173" s="203"/>
      <c r="I173" s="206"/>
      <c r="J173" s="217">
        <f>BK173</f>
        <v>0</v>
      </c>
      <c r="K173" s="203"/>
      <c r="L173" s="208"/>
      <c r="M173" s="209"/>
      <c r="N173" s="210"/>
      <c r="O173" s="210"/>
      <c r="P173" s="211">
        <f>SUM(P174:P213)</f>
        <v>0</v>
      </c>
      <c r="Q173" s="210"/>
      <c r="R173" s="211">
        <f>SUM(R174:R213)</f>
        <v>385.45796999999999</v>
      </c>
      <c r="S173" s="210"/>
      <c r="T173" s="212">
        <f>SUM(T174:T213)</f>
        <v>0</v>
      </c>
      <c r="U173" s="12"/>
      <c r="V173" s="12"/>
      <c r="W173" s="12"/>
      <c r="X173" s="12"/>
      <c r="Y173" s="12"/>
      <c r="Z173" s="12"/>
      <c r="AA173" s="12"/>
      <c r="AB173" s="12"/>
      <c r="AC173" s="12"/>
      <c r="AD173" s="12"/>
      <c r="AE173" s="12"/>
      <c r="AR173" s="213" t="s">
        <v>87</v>
      </c>
      <c r="AT173" s="214" t="s">
        <v>78</v>
      </c>
      <c r="AU173" s="214" t="s">
        <v>87</v>
      </c>
      <c r="AY173" s="213" t="s">
        <v>130</v>
      </c>
      <c r="BK173" s="215">
        <f>SUM(BK174:BK213)</f>
        <v>0</v>
      </c>
    </row>
    <row r="174" s="2" customFormat="1" ht="14.4" customHeight="1">
      <c r="A174" s="38"/>
      <c r="B174" s="39"/>
      <c r="C174" s="218" t="s">
        <v>218</v>
      </c>
      <c r="D174" s="218" t="s">
        <v>132</v>
      </c>
      <c r="E174" s="219" t="s">
        <v>219</v>
      </c>
      <c r="F174" s="220" t="s">
        <v>220</v>
      </c>
      <c r="G174" s="221" t="s">
        <v>135</v>
      </c>
      <c r="H174" s="222">
        <v>447.35000000000002</v>
      </c>
      <c r="I174" s="223"/>
      <c r="J174" s="224">
        <f>ROUND(I174*H174,2)</f>
        <v>0</v>
      </c>
      <c r="K174" s="220" t="s">
        <v>136</v>
      </c>
      <c r="L174" s="44"/>
      <c r="M174" s="225" t="s">
        <v>1</v>
      </c>
      <c r="N174" s="226" t="s">
        <v>44</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137</v>
      </c>
      <c r="AT174" s="229" t="s">
        <v>132</v>
      </c>
      <c r="AU174" s="229" t="s">
        <v>89</v>
      </c>
      <c r="AY174" s="17" t="s">
        <v>130</v>
      </c>
      <c r="BE174" s="230">
        <f>IF(N174="základní",J174,0)</f>
        <v>0</v>
      </c>
      <c r="BF174" s="230">
        <f>IF(N174="snížená",J174,0)</f>
        <v>0</v>
      </c>
      <c r="BG174" s="230">
        <f>IF(N174="zákl. přenesená",J174,0)</f>
        <v>0</v>
      </c>
      <c r="BH174" s="230">
        <f>IF(N174="sníž. přenesená",J174,0)</f>
        <v>0</v>
      </c>
      <c r="BI174" s="230">
        <f>IF(N174="nulová",J174,0)</f>
        <v>0</v>
      </c>
      <c r="BJ174" s="17" t="s">
        <v>87</v>
      </c>
      <c r="BK174" s="230">
        <f>ROUND(I174*H174,2)</f>
        <v>0</v>
      </c>
      <c r="BL174" s="17" t="s">
        <v>137</v>
      </c>
      <c r="BM174" s="229" t="s">
        <v>221</v>
      </c>
    </row>
    <row r="175" s="13" customFormat="1">
      <c r="A175" s="13"/>
      <c r="B175" s="236"/>
      <c r="C175" s="237"/>
      <c r="D175" s="231" t="s">
        <v>141</v>
      </c>
      <c r="E175" s="238" t="s">
        <v>1</v>
      </c>
      <c r="F175" s="239" t="s">
        <v>215</v>
      </c>
      <c r="G175" s="237"/>
      <c r="H175" s="240">
        <v>447.35000000000002</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141</v>
      </c>
      <c r="AU175" s="246" t="s">
        <v>89</v>
      </c>
      <c r="AV175" s="13" t="s">
        <v>89</v>
      </c>
      <c r="AW175" s="13" t="s">
        <v>37</v>
      </c>
      <c r="AX175" s="13" t="s">
        <v>87</v>
      </c>
      <c r="AY175" s="246" t="s">
        <v>130</v>
      </c>
    </row>
    <row r="176" s="2" customFormat="1" ht="24.15" customHeight="1">
      <c r="A176" s="38"/>
      <c r="B176" s="39"/>
      <c r="C176" s="218" t="s">
        <v>222</v>
      </c>
      <c r="D176" s="218" t="s">
        <v>132</v>
      </c>
      <c r="E176" s="219" t="s">
        <v>223</v>
      </c>
      <c r="F176" s="220" t="s">
        <v>224</v>
      </c>
      <c r="G176" s="221" t="s">
        <v>135</v>
      </c>
      <c r="H176" s="222">
        <v>2199.5999999999999</v>
      </c>
      <c r="I176" s="223"/>
      <c r="J176" s="224">
        <f>ROUND(I176*H176,2)</f>
        <v>0</v>
      </c>
      <c r="K176" s="220" t="s">
        <v>136</v>
      </c>
      <c r="L176" s="44"/>
      <c r="M176" s="225" t="s">
        <v>1</v>
      </c>
      <c r="N176" s="226" t="s">
        <v>44</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137</v>
      </c>
      <c r="AT176" s="229" t="s">
        <v>132</v>
      </c>
      <c r="AU176" s="229" t="s">
        <v>89</v>
      </c>
      <c r="AY176" s="17" t="s">
        <v>130</v>
      </c>
      <c r="BE176" s="230">
        <f>IF(N176="základní",J176,0)</f>
        <v>0</v>
      </c>
      <c r="BF176" s="230">
        <f>IF(N176="snížená",J176,0)</f>
        <v>0</v>
      </c>
      <c r="BG176" s="230">
        <f>IF(N176="zákl. přenesená",J176,0)</f>
        <v>0</v>
      </c>
      <c r="BH176" s="230">
        <f>IF(N176="sníž. přenesená",J176,0)</f>
        <v>0</v>
      </c>
      <c r="BI176" s="230">
        <f>IF(N176="nulová",J176,0)</f>
        <v>0</v>
      </c>
      <c r="BJ176" s="17" t="s">
        <v>87</v>
      </c>
      <c r="BK176" s="230">
        <f>ROUND(I176*H176,2)</f>
        <v>0</v>
      </c>
      <c r="BL176" s="17" t="s">
        <v>137</v>
      </c>
      <c r="BM176" s="229" t="s">
        <v>225</v>
      </c>
    </row>
    <row r="177" s="2" customFormat="1">
      <c r="A177" s="38"/>
      <c r="B177" s="39"/>
      <c r="C177" s="40"/>
      <c r="D177" s="231" t="s">
        <v>139</v>
      </c>
      <c r="E177" s="40"/>
      <c r="F177" s="232" t="s">
        <v>226</v>
      </c>
      <c r="G177" s="40"/>
      <c r="H177" s="40"/>
      <c r="I177" s="233"/>
      <c r="J177" s="40"/>
      <c r="K177" s="40"/>
      <c r="L177" s="44"/>
      <c r="M177" s="234"/>
      <c r="N177" s="235"/>
      <c r="O177" s="91"/>
      <c r="P177" s="91"/>
      <c r="Q177" s="91"/>
      <c r="R177" s="91"/>
      <c r="S177" s="91"/>
      <c r="T177" s="92"/>
      <c r="U177" s="38"/>
      <c r="V177" s="38"/>
      <c r="W177" s="38"/>
      <c r="X177" s="38"/>
      <c r="Y177" s="38"/>
      <c r="Z177" s="38"/>
      <c r="AA177" s="38"/>
      <c r="AB177" s="38"/>
      <c r="AC177" s="38"/>
      <c r="AD177" s="38"/>
      <c r="AE177" s="38"/>
      <c r="AT177" s="17" t="s">
        <v>139</v>
      </c>
      <c r="AU177" s="17" t="s">
        <v>89</v>
      </c>
    </row>
    <row r="178" s="13" customFormat="1">
      <c r="A178" s="13"/>
      <c r="B178" s="236"/>
      <c r="C178" s="237"/>
      <c r="D178" s="231" t="s">
        <v>141</v>
      </c>
      <c r="E178" s="238" t="s">
        <v>1</v>
      </c>
      <c r="F178" s="239" t="s">
        <v>227</v>
      </c>
      <c r="G178" s="237"/>
      <c r="H178" s="240">
        <v>2199.5999999999999</v>
      </c>
      <c r="I178" s="241"/>
      <c r="J178" s="237"/>
      <c r="K178" s="237"/>
      <c r="L178" s="242"/>
      <c r="M178" s="243"/>
      <c r="N178" s="244"/>
      <c r="O178" s="244"/>
      <c r="P178" s="244"/>
      <c r="Q178" s="244"/>
      <c r="R178" s="244"/>
      <c r="S178" s="244"/>
      <c r="T178" s="245"/>
      <c r="U178" s="13"/>
      <c r="V178" s="13"/>
      <c r="W178" s="13"/>
      <c r="X178" s="13"/>
      <c r="Y178" s="13"/>
      <c r="Z178" s="13"/>
      <c r="AA178" s="13"/>
      <c r="AB178" s="13"/>
      <c r="AC178" s="13"/>
      <c r="AD178" s="13"/>
      <c r="AE178" s="13"/>
      <c r="AT178" s="246" t="s">
        <v>141</v>
      </c>
      <c r="AU178" s="246" t="s">
        <v>89</v>
      </c>
      <c r="AV178" s="13" t="s">
        <v>89</v>
      </c>
      <c r="AW178" s="13" t="s">
        <v>37</v>
      </c>
      <c r="AX178" s="13" t="s">
        <v>87</v>
      </c>
      <c r="AY178" s="246" t="s">
        <v>130</v>
      </c>
    </row>
    <row r="179" s="2" customFormat="1" ht="24.15" customHeight="1">
      <c r="A179" s="38"/>
      <c r="B179" s="39"/>
      <c r="C179" s="218" t="s">
        <v>228</v>
      </c>
      <c r="D179" s="218" t="s">
        <v>132</v>
      </c>
      <c r="E179" s="219" t="s">
        <v>229</v>
      </c>
      <c r="F179" s="220" t="s">
        <v>230</v>
      </c>
      <c r="G179" s="221" t="s">
        <v>135</v>
      </c>
      <c r="H179" s="222">
        <v>447.35000000000002</v>
      </c>
      <c r="I179" s="223"/>
      <c r="J179" s="224">
        <f>ROUND(I179*H179,2)</f>
        <v>0</v>
      </c>
      <c r="K179" s="220" t="s">
        <v>136</v>
      </c>
      <c r="L179" s="44"/>
      <c r="M179" s="225" t="s">
        <v>1</v>
      </c>
      <c r="N179" s="226" t="s">
        <v>44</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137</v>
      </c>
      <c r="AT179" s="229" t="s">
        <v>132</v>
      </c>
      <c r="AU179" s="229" t="s">
        <v>89</v>
      </c>
      <c r="AY179" s="17" t="s">
        <v>130</v>
      </c>
      <c r="BE179" s="230">
        <f>IF(N179="základní",J179,0)</f>
        <v>0</v>
      </c>
      <c r="BF179" s="230">
        <f>IF(N179="snížená",J179,0)</f>
        <v>0</v>
      </c>
      <c r="BG179" s="230">
        <f>IF(N179="zákl. přenesená",J179,0)</f>
        <v>0</v>
      </c>
      <c r="BH179" s="230">
        <f>IF(N179="sníž. přenesená",J179,0)</f>
        <v>0</v>
      </c>
      <c r="BI179" s="230">
        <f>IF(N179="nulová",J179,0)</f>
        <v>0</v>
      </c>
      <c r="BJ179" s="17" t="s">
        <v>87</v>
      </c>
      <c r="BK179" s="230">
        <f>ROUND(I179*H179,2)</f>
        <v>0</v>
      </c>
      <c r="BL179" s="17" t="s">
        <v>137</v>
      </c>
      <c r="BM179" s="229" t="s">
        <v>231</v>
      </c>
    </row>
    <row r="180" s="2" customFormat="1">
      <c r="A180" s="38"/>
      <c r="B180" s="39"/>
      <c r="C180" s="40"/>
      <c r="D180" s="231" t="s">
        <v>139</v>
      </c>
      <c r="E180" s="40"/>
      <c r="F180" s="232" t="s">
        <v>226</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139</v>
      </c>
      <c r="AU180" s="17" t="s">
        <v>89</v>
      </c>
    </row>
    <row r="181" s="13" customFormat="1">
      <c r="A181" s="13"/>
      <c r="B181" s="236"/>
      <c r="C181" s="237"/>
      <c r="D181" s="231" t="s">
        <v>141</v>
      </c>
      <c r="E181" s="238" t="s">
        <v>1</v>
      </c>
      <c r="F181" s="239" t="s">
        <v>215</v>
      </c>
      <c r="G181" s="237"/>
      <c r="H181" s="240">
        <v>447.35000000000002</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141</v>
      </c>
      <c r="AU181" s="246" t="s">
        <v>89</v>
      </c>
      <c r="AV181" s="13" t="s">
        <v>89</v>
      </c>
      <c r="AW181" s="13" t="s">
        <v>37</v>
      </c>
      <c r="AX181" s="13" t="s">
        <v>87</v>
      </c>
      <c r="AY181" s="246" t="s">
        <v>130</v>
      </c>
    </row>
    <row r="182" s="2" customFormat="1" ht="24.15" customHeight="1">
      <c r="A182" s="38"/>
      <c r="B182" s="39"/>
      <c r="C182" s="218" t="s">
        <v>232</v>
      </c>
      <c r="D182" s="218" t="s">
        <v>132</v>
      </c>
      <c r="E182" s="219" t="s">
        <v>233</v>
      </c>
      <c r="F182" s="220" t="s">
        <v>234</v>
      </c>
      <c r="G182" s="221" t="s">
        <v>135</v>
      </c>
      <c r="H182" s="222">
        <v>9209</v>
      </c>
      <c r="I182" s="223"/>
      <c r="J182" s="224">
        <f>ROUND(I182*H182,2)</f>
        <v>0</v>
      </c>
      <c r="K182" s="220" t="s">
        <v>136</v>
      </c>
      <c r="L182" s="44"/>
      <c r="M182" s="225" t="s">
        <v>1</v>
      </c>
      <c r="N182" s="226" t="s">
        <v>44</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137</v>
      </c>
      <c r="AT182" s="229" t="s">
        <v>132</v>
      </c>
      <c r="AU182" s="229" t="s">
        <v>89</v>
      </c>
      <c r="AY182" s="17" t="s">
        <v>130</v>
      </c>
      <c r="BE182" s="230">
        <f>IF(N182="základní",J182,0)</f>
        <v>0</v>
      </c>
      <c r="BF182" s="230">
        <f>IF(N182="snížená",J182,0)</f>
        <v>0</v>
      </c>
      <c r="BG182" s="230">
        <f>IF(N182="zákl. přenesená",J182,0)</f>
        <v>0</v>
      </c>
      <c r="BH182" s="230">
        <f>IF(N182="sníž. přenesená",J182,0)</f>
        <v>0</v>
      </c>
      <c r="BI182" s="230">
        <f>IF(N182="nulová",J182,0)</f>
        <v>0</v>
      </c>
      <c r="BJ182" s="17" t="s">
        <v>87</v>
      </c>
      <c r="BK182" s="230">
        <f>ROUND(I182*H182,2)</f>
        <v>0</v>
      </c>
      <c r="BL182" s="17" t="s">
        <v>137</v>
      </c>
      <c r="BM182" s="229" t="s">
        <v>235</v>
      </c>
    </row>
    <row r="183" s="13" customFormat="1">
      <c r="A183" s="13"/>
      <c r="B183" s="236"/>
      <c r="C183" s="237"/>
      <c r="D183" s="231" t="s">
        <v>141</v>
      </c>
      <c r="E183" s="238" t="s">
        <v>1</v>
      </c>
      <c r="F183" s="239" t="s">
        <v>236</v>
      </c>
      <c r="G183" s="237"/>
      <c r="H183" s="240">
        <v>3696</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141</v>
      </c>
      <c r="AU183" s="246" t="s">
        <v>89</v>
      </c>
      <c r="AV183" s="13" t="s">
        <v>89</v>
      </c>
      <c r="AW183" s="13" t="s">
        <v>37</v>
      </c>
      <c r="AX183" s="13" t="s">
        <v>79</v>
      </c>
      <c r="AY183" s="246" t="s">
        <v>130</v>
      </c>
    </row>
    <row r="184" s="13" customFormat="1">
      <c r="A184" s="13"/>
      <c r="B184" s="236"/>
      <c r="C184" s="237"/>
      <c r="D184" s="231" t="s">
        <v>141</v>
      </c>
      <c r="E184" s="238" t="s">
        <v>1</v>
      </c>
      <c r="F184" s="239" t="s">
        <v>237</v>
      </c>
      <c r="G184" s="237"/>
      <c r="H184" s="240">
        <v>5513</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141</v>
      </c>
      <c r="AU184" s="246" t="s">
        <v>89</v>
      </c>
      <c r="AV184" s="13" t="s">
        <v>89</v>
      </c>
      <c r="AW184" s="13" t="s">
        <v>37</v>
      </c>
      <c r="AX184" s="13" t="s">
        <v>79</v>
      </c>
      <c r="AY184" s="246" t="s">
        <v>130</v>
      </c>
    </row>
    <row r="185" s="14" customFormat="1">
      <c r="A185" s="14"/>
      <c r="B185" s="247"/>
      <c r="C185" s="248"/>
      <c r="D185" s="231" t="s">
        <v>141</v>
      </c>
      <c r="E185" s="249" t="s">
        <v>1</v>
      </c>
      <c r="F185" s="250" t="s">
        <v>216</v>
      </c>
      <c r="G185" s="248"/>
      <c r="H185" s="251">
        <v>9209</v>
      </c>
      <c r="I185" s="252"/>
      <c r="J185" s="248"/>
      <c r="K185" s="248"/>
      <c r="L185" s="253"/>
      <c r="M185" s="254"/>
      <c r="N185" s="255"/>
      <c r="O185" s="255"/>
      <c r="P185" s="255"/>
      <c r="Q185" s="255"/>
      <c r="R185" s="255"/>
      <c r="S185" s="255"/>
      <c r="T185" s="256"/>
      <c r="U185" s="14"/>
      <c r="V185" s="14"/>
      <c r="W185" s="14"/>
      <c r="X185" s="14"/>
      <c r="Y185" s="14"/>
      <c r="Z185" s="14"/>
      <c r="AA185" s="14"/>
      <c r="AB185" s="14"/>
      <c r="AC185" s="14"/>
      <c r="AD185" s="14"/>
      <c r="AE185" s="14"/>
      <c r="AT185" s="257" t="s">
        <v>141</v>
      </c>
      <c r="AU185" s="257" t="s">
        <v>89</v>
      </c>
      <c r="AV185" s="14" t="s">
        <v>137</v>
      </c>
      <c r="AW185" s="14" t="s">
        <v>37</v>
      </c>
      <c r="AX185" s="14" t="s">
        <v>87</v>
      </c>
      <c r="AY185" s="257" t="s">
        <v>130</v>
      </c>
    </row>
    <row r="186" s="2" customFormat="1" ht="24.15" customHeight="1">
      <c r="A186" s="38"/>
      <c r="B186" s="39"/>
      <c r="C186" s="218" t="s">
        <v>238</v>
      </c>
      <c r="D186" s="218" t="s">
        <v>132</v>
      </c>
      <c r="E186" s="219" t="s">
        <v>239</v>
      </c>
      <c r="F186" s="220" t="s">
        <v>240</v>
      </c>
      <c r="G186" s="221" t="s">
        <v>135</v>
      </c>
      <c r="H186" s="222">
        <v>13474</v>
      </c>
      <c r="I186" s="223"/>
      <c r="J186" s="224">
        <f>ROUND(I186*H186,2)</f>
        <v>0</v>
      </c>
      <c r="K186" s="220" t="s">
        <v>136</v>
      </c>
      <c r="L186" s="44"/>
      <c r="M186" s="225" t="s">
        <v>1</v>
      </c>
      <c r="N186" s="226" t="s">
        <v>44</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137</v>
      </c>
      <c r="AT186" s="229" t="s">
        <v>132</v>
      </c>
      <c r="AU186" s="229" t="s">
        <v>89</v>
      </c>
      <c r="AY186" s="17" t="s">
        <v>130</v>
      </c>
      <c r="BE186" s="230">
        <f>IF(N186="základní",J186,0)</f>
        <v>0</v>
      </c>
      <c r="BF186" s="230">
        <f>IF(N186="snížená",J186,0)</f>
        <v>0</v>
      </c>
      <c r="BG186" s="230">
        <f>IF(N186="zákl. přenesená",J186,0)</f>
        <v>0</v>
      </c>
      <c r="BH186" s="230">
        <f>IF(N186="sníž. přenesená",J186,0)</f>
        <v>0</v>
      </c>
      <c r="BI186" s="230">
        <f>IF(N186="nulová",J186,0)</f>
        <v>0</v>
      </c>
      <c r="BJ186" s="17" t="s">
        <v>87</v>
      </c>
      <c r="BK186" s="230">
        <f>ROUND(I186*H186,2)</f>
        <v>0</v>
      </c>
      <c r="BL186" s="17" t="s">
        <v>137</v>
      </c>
      <c r="BM186" s="229" t="s">
        <v>241</v>
      </c>
    </row>
    <row r="187" s="13" customFormat="1">
      <c r="A187" s="13"/>
      <c r="B187" s="236"/>
      <c r="C187" s="237"/>
      <c r="D187" s="231" t="s">
        <v>141</v>
      </c>
      <c r="E187" s="238" t="s">
        <v>1</v>
      </c>
      <c r="F187" s="239" t="s">
        <v>180</v>
      </c>
      <c r="G187" s="237"/>
      <c r="H187" s="240">
        <v>3696</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141</v>
      </c>
      <c r="AU187" s="246" t="s">
        <v>89</v>
      </c>
      <c r="AV187" s="13" t="s">
        <v>89</v>
      </c>
      <c r="AW187" s="13" t="s">
        <v>37</v>
      </c>
      <c r="AX187" s="13" t="s">
        <v>79</v>
      </c>
      <c r="AY187" s="246" t="s">
        <v>130</v>
      </c>
    </row>
    <row r="188" s="13" customFormat="1">
      <c r="A188" s="13"/>
      <c r="B188" s="236"/>
      <c r="C188" s="237"/>
      <c r="D188" s="231" t="s">
        <v>141</v>
      </c>
      <c r="E188" s="238" t="s">
        <v>1</v>
      </c>
      <c r="F188" s="239" t="s">
        <v>242</v>
      </c>
      <c r="G188" s="237"/>
      <c r="H188" s="240">
        <v>9778</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141</v>
      </c>
      <c r="AU188" s="246" t="s">
        <v>89</v>
      </c>
      <c r="AV188" s="13" t="s">
        <v>89</v>
      </c>
      <c r="AW188" s="13" t="s">
        <v>37</v>
      </c>
      <c r="AX188" s="13" t="s">
        <v>79</v>
      </c>
      <c r="AY188" s="246" t="s">
        <v>130</v>
      </c>
    </row>
    <row r="189" s="14" customFormat="1">
      <c r="A189" s="14"/>
      <c r="B189" s="247"/>
      <c r="C189" s="248"/>
      <c r="D189" s="231" t="s">
        <v>141</v>
      </c>
      <c r="E189" s="249" t="s">
        <v>1</v>
      </c>
      <c r="F189" s="250" t="s">
        <v>216</v>
      </c>
      <c r="G189" s="248"/>
      <c r="H189" s="251">
        <v>13474</v>
      </c>
      <c r="I189" s="252"/>
      <c r="J189" s="248"/>
      <c r="K189" s="248"/>
      <c r="L189" s="253"/>
      <c r="M189" s="254"/>
      <c r="N189" s="255"/>
      <c r="O189" s="255"/>
      <c r="P189" s="255"/>
      <c r="Q189" s="255"/>
      <c r="R189" s="255"/>
      <c r="S189" s="255"/>
      <c r="T189" s="256"/>
      <c r="U189" s="14"/>
      <c r="V189" s="14"/>
      <c r="W189" s="14"/>
      <c r="X189" s="14"/>
      <c r="Y189" s="14"/>
      <c r="Z189" s="14"/>
      <c r="AA189" s="14"/>
      <c r="AB189" s="14"/>
      <c r="AC189" s="14"/>
      <c r="AD189" s="14"/>
      <c r="AE189" s="14"/>
      <c r="AT189" s="257" t="s">
        <v>141</v>
      </c>
      <c r="AU189" s="257" t="s">
        <v>89</v>
      </c>
      <c r="AV189" s="14" t="s">
        <v>137</v>
      </c>
      <c r="AW189" s="14" t="s">
        <v>37</v>
      </c>
      <c r="AX189" s="14" t="s">
        <v>87</v>
      </c>
      <c r="AY189" s="257" t="s">
        <v>130</v>
      </c>
    </row>
    <row r="190" s="2" customFormat="1" ht="14.4" customHeight="1">
      <c r="A190" s="38"/>
      <c r="B190" s="39"/>
      <c r="C190" s="218" t="s">
        <v>7</v>
      </c>
      <c r="D190" s="218" t="s">
        <v>132</v>
      </c>
      <c r="E190" s="219" t="s">
        <v>243</v>
      </c>
      <c r="F190" s="220" t="s">
        <v>244</v>
      </c>
      <c r="G190" s="221" t="s">
        <v>135</v>
      </c>
      <c r="H190" s="222">
        <v>22683</v>
      </c>
      <c r="I190" s="223"/>
      <c r="J190" s="224">
        <f>ROUND(I190*H190,2)</f>
        <v>0</v>
      </c>
      <c r="K190" s="220" t="s">
        <v>1</v>
      </c>
      <c r="L190" s="44"/>
      <c r="M190" s="225" t="s">
        <v>1</v>
      </c>
      <c r="N190" s="226" t="s">
        <v>44</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137</v>
      </c>
      <c r="AT190" s="229" t="s">
        <v>132</v>
      </c>
      <c r="AU190" s="229" t="s">
        <v>89</v>
      </c>
      <c r="AY190" s="17" t="s">
        <v>130</v>
      </c>
      <c r="BE190" s="230">
        <f>IF(N190="základní",J190,0)</f>
        <v>0</v>
      </c>
      <c r="BF190" s="230">
        <f>IF(N190="snížená",J190,0)</f>
        <v>0</v>
      </c>
      <c r="BG190" s="230">
        <f>IF(N190="zákl. přenesená",J190,0)</f>
        <v>0</v>
      </c>
      <c r="BH190" s="230">
        <f>IF(N190="sníž. přenesená",J190,0)</f>
        <v>0</v>
      </c>
      <c r="BI190" s="230">
        <f>IF(N190="nulová",J190,0)</f>
        <v>0</v>
      </c>
      <c r="BJ190" s="17" t="s">
        <v>87</v>
      </c>
      <c r="BK190" s="230">
        <f>ROUND(I190*H190,2)</f>
        <v>0</v>
      </c>
      <c r="BL190" s="17" t="s">
        <v>137</v>
      </c>
      <c r="BM190" s="229" t="s">
        <v>245</v>
      </c>
    </row>
    <row r="191" s="13" customFormat="1">
      <c r="A191" s="13"/>
      <c r="B191" s="236"/>
      <c r="C191" s="237"/>
      <c r="D191" s="231" t="s">
        <v>141</v>
      </c>
      <c r="E191" s="238" t="s">
        <v>1</v>
      </c>
      <c r="F191" s="239" t="s">
        <v>180</v>
      </c>
      <c r="G191" s="237"/>
      <c r="H191" s="240">
        <v>3696</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141</v>
      </c>
      <c r="AU191" s="246" t="s">
        <v>89</v>
      </c>
      <c r="AV191" s="13" t="s">
        <v>89</v>
      </c>
      <c r="AW191" s="13" t="s">
        <v>37</v>
      </c>
      <c r="AX191" s="13" t="s">
        <v>79</v>
      </c>
      <c r="AY191" s="246" t="s">
        <v>130</v>
      </c>
    </row>
    <row r="192" s="13" customFormat="1">
      <c r="A192" s="13"/>
      <c r="B192" s="236"/>
      <c r="C192" s="237"/>
      <c r="D192" s="231" t="s">
        <v>141</v>
      </c>
      <c r="E192" s="238" t="s">
        <v>1</v>
      </c>
      <c r="F192" s="239" t="s">
        <v>175</v>
      </c>
      <c r="G192" s="237"/>
      <c r="H192" s="240">
        <v>13474</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141</v>
      </c>
      <c r="AU192" s="246" t="s">
        <v>89</v>
      </c>
      <c r="AV192" s="13" t="s">
        <v>89</v>
      </c>
      <c r="AW192" s="13" t="s">
        <v>37</v>
      </c>
      <c r="AX192" s="13" t="s">
        <v>79</v>
      </c>
      <c r="AY192" s="246" t="s">
        <v>130</v>
      </c>
    </row>
    <row r="193" s="13" customFormat="1">
      <c r="A193" s="13"/>
      <c r="B193" s="236"/>
      <c r="C193" s="237"/>
      <c r="D193" s="231" t="s">
        <v>141</v>
      </c>
      <c r="E193" s="238" t="s">
        <v>1</v>
      </c>
      <c r="F193" s="239" t="s">
        <v>237</v>
      </c>
      <c r="G193" s="237"/>
      <c r="H193" s="240">
        <v>5513</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141</v>
      </c>
      <c r="AU193" s="246" t="s">
        <v>89</v>
      </c>
      <c r="AV193" s="13" t="s">
        <v>89</v>
      </c>
      <c r="AW193" s="13" t="s">
        <v>37</v>
      </c>
      <c r="AX193" s="13" t="s">
        <v>79</v>
      </c>
      <c r="AY193" s="246" t="s">
        <v>130</v>
      </c>
    </row>
    <row r="194" s="14" customFormat="1">
      <c r="A194" s="14"/>
      <c r="B194" s="247"/>
      <c r="C194" s="248"/>
      <c r="D194" s="231" t="s">
        <v>141</v>
      </c>
      <c r="E194" s="249" t="s">
        <v>1</v>
      </c>
      <c r="F194" s="250" t="s">
        <v>216</v>
      </c>
      <c r="G194" s="248"/>
      <c r="H194" s="251">
        <v>22683</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141</v>
      </c>
      <c r="AU194" s="257" t="s">
        <v>89</v>
      </c>
      <c r="AV194" s="14" t="s">
        <v>137</v>
      </c>
      <c r="AW194" s="14" t="s">
        <v>37</v>
      </c>
      <c r="AX194" s="14" t="s">
        <v>87</v>
      </c>
      <c r="AY194" s="257" t="s">
        <v>130</v>
      </c>
    </row>
    <row r="195" s="2" customFormat="1" ht="24.15" customHeight="1">
      <c r="A195" s="38"/>
      <c r="B195" s="39"/>
      <c r="C195" s="218" t="s">
        <v>246</v>
      </c>
      <c r="D195" s="218" t="s">
        <v>132</v>
      </c>
      <c r="E195" s="219" t="s">
        <v>247</v>
      </c>
      <c r="F195" s="220" t="s">
        <v>248</v>
      </c>
      <c r="G195" s="221" t="s">
        <v>135</v>
      </c>
      <c r="H195" s="222">
        <v>2199.5999999999999</v>
      </c>
      <c r="I195" s="223"/>
      <c r="J195" s="224">
        <f>ROUND(I195*H195,2)</f>
        <v>0</v>
      </c>
      <c r="K195" s="220" t="s">
        <v>136</v>
      </c>
      <c r="L195" s="44"/>
      <c r="M195" s="225" t="s">
        <v>1</v>
      </c>
      <c r="N195" s="226" t="s">
        <v>44</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137</v>
      </c>
      <c r="AT195" s="229" t="s">
        <v>132</v>
      </c>
      <c r="AU195" s="229" t="s">
        <v>89</v>
      </c>
      <c r="AY195" s="17" t="s">
        <v>130</v>
      </c>
      <c r="BE195" s="230">
        <f>IF(N195="základní",J195,0)</f>
        <v>0</v>
      </c>
      <c r="BF195" s="230">
        <f>IF(N195="snížená",J195,0)</f>
        <v>0</v>
      </c>
      <c r="BG195" s="230">
        <f>IF(N195="zákl. přenesená",J195,0)</f>
        <v>0</v>
      </c>
      <c r="BH195" s="230">
        <f>IF(N195="sníž. přenesená",J195,0)</f>
        <v>0</v>
      </c>
      <c r="BI195" s="230">
        <f>IF(N195="nulová",J195,0)</f>
        <v>0</v>
      </c>
      <c r="BJ195" s="17" t="s">
        <v>87</v>
      </c>
      <c r="BK195" s="230">
        <f>ROUND(I195*H195,2)</f>
        <v>0</v>
      </c>
      <c r="BL195" s="17" t="s">
        <v>137</v>
      </c>
      <c r="BM195" s="229" t="s">
        <v>249</v>
      </c>
    </row>
    <row r="196" s="2" customFormat="1">
      <c r="A196" s="38"/>
      <c r="B196" s="39"/>
      <c r="C196" s="40"/>
      <c r="D196" s="231" t="s">
        <v>139</v>
      </c>
      <c r="E196" s="40"/>
      <c r="F196" s="232" t="s">
        <v>250</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139</v>
      </c>
      <c r="AU196" s="17" t="s">
        <v>89</v>
      </c>
    </row>
    <row r="197" s="13" customFormat="1">
      <c r="A197" s="13"/>
      <c r="B197" s="236"/>
      <c r="C197" s="237"/>
      <c r="D197" s="231" t="s">
        <v>141</v>
      </c>
      <c r="E197" s="238" t="s">
        <v>1</v>
      </c>
      <c r="F197" s="239" t="s">
        <v>227</v>
      </c>
      <c r="G197" s="237"/>
      <c r="H197" s="240">
        <v>2199.5999999999999</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141</v>
      </c>
      <c r="AU197" s="246" t="s">
        <v>89</v>
      </c>
      <c r="AV197" s="13" t="s">
        <v>89</v>
      </c>
      <c r="AW197" s="13" t="s">
        <v>37</v>
      </c>
      <c r="AX197" s="13" t="s">
        <v>87</v>
      </c>
      <c r="AY197" s="246" t="s">
        <v>130</v>
      </c>
    </row>
    <row r="198" s="2" customFormat="1" ht="24.15" customHeight="1">
      <c r="A198" s="38"/>
      <c r="B198" s="39"/>
      <c r="C198" s="218" t="s">
        <v>251</v>
      </c>
      <c r="D198" s="218" t="s">
        <v>132</v>
      </c>
      <c r="E198" s="219" t="s">
        <v>252</v>
      </c>
      <c r="F198" s="220" t="s">
        <v>253</v>
      </c>
      <c r="G198" s="221" t="s">
        <v>135</v>
      </c>
      <c r="H198" s="222">
        <v>183.30000000000001</v>
      </c>
      <c r="I198" s="223"/>
      <c r="J198" s="224">
        <f>ROUND(I198*H198,2)</f>
        <v>0</v>
      </c>
      <c r="K198" s="220" t="s">
        <v>136</v>
      </c>
      <c r="L198" s="44"/>
      <c r="M198" s="225" t="s">
        <v>1</v>
      </c>
      <c r="N198" s="226" t="s">
        <v>44</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137</v>
      </c>
      <c r="AT198" s="229" t="s">
        <v>132</v>
      </c>
      <c r="AU198" s="229" t="s">
        <v>89</v>
      </c>
      <c r="AY198" s="17" t="s">
        <v>130</v>
      </c>
      <c r="BE198" s="230">
        <f>IF(N198="základní",J198,0)</f>
        <v>0</v>
      </c>
      <c r="BF198" s="230">
        <f>IF(N198="snížená",J198,0)</f>
        <v>0</v>
      </c>
      <c r="BG198" s="230">
        <f>IF(N198="zákl. přenesená",J198,0)</f>
        <v>0</v>
      </c>
      <c r="BH198" s="230">
        <f>IF(N198="sníž. přenesená",J198,0)</f>
        <v>0</v>
      </c>
      <c r="BI198" s="230">
        <f>IF(N198="nulová",J198,0)</f>
        <v>0</v>
      </c>
      <c r="BJ198" s="17" t="s">
        <v>87</v>
      </c>
      <c r="BK198" s="230">
        <f>ROUND(I198*H198,2)</f>
        <v>0</v>
      </c>
      <c r="BL198" s="17" t="s">
        <v>137</v>
      </c>
      <c r="BM198" s="229" t="s">
        <v>254</v>
      </c>
    </row>
    <row r="199" s="2" customFormat="1">
      <c r="A199" s="38"/>
      <c r="B199" s="39"/>
      <c r="C199" s="40"/>
      <c r="D199" s="231" t="s">
        <v>139</v>
      </c>
      <c r="E199" s="40"/>
      <c r="F199" s="232" t="s">
        <v>255</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139</v>
      </c>
      <c r="AU199" s="17" t="s">
        <v>89</v>
      </c>
    </row>
    <row r="200" s="13" customFormat="1">
      <c r="A200" s="13"/>
      <c r="B200" s="236"/>
      <c r="C200" s="237"/>
      <c r="D200" s="231" t="s">
        <v>141</v>
      </c>
      <c r="E200" s="238" t="s">
        <v>1</v>
      </c>
      <c r="F200" s="239" t="s">
        <v>256</v>
      </c>
      <c r="G200" s="237"/>
      <c r="H200" s="240">
        <v>183.30000000000001</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141</v>
      </c>
      <c r="AU200" s="246" t="s">
        <v>89</v>
      </c>
      <c r="AV200" s="13" t="s">
        <v>89</v>
      </c>
      <c r="AW200" s="13" t="s">
        <v>37</v>
      </c>
      <c r="AX200" s="13" t="s">
        <v>87</v>
      </c>
      <c r="AY200" s="246" t="s">
        <v>130</v>
      </c>
    </row>
    <row r="201" s="2" customFormat="1" ht="24.15" customHeight="1">
      <c r="A201" s="38"/>
      <c r="B201" s="39"/>
      <c r="C201" s="218" t="s">
        <v>257</v>
      </c>
      <c r="D201" s="218" t="s">
        <v>132</v>
      </c>
      <c r="E201" s="219" t="s">
        <v>258</v>
      </c>
      <c r="F201" s="220" t="s">
        <v>259</v>
      </c>
      <c r="G201" s="221" t="s">
        <v>135</v>
      </c>
      <c r="H201" s="222">
        <v>13474</v>
      </c>
      <c r="I201" s="223"/>
      <c r="J201" s="224">
        <f>ROUND(I201*H201,2)</f>
        <v>0</v>
      </c>
      <c r="K201" s="220" t="s">
        <v>136</v>
      </c>
      <c r="L201" s="44"/>
      <c r="M201" s="225" t="s">
        <v>1</v>
      </c>
      <c r="N201" s="226" t="s">
        <v>44</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137</v>
      </c>
      <c r="AT201" s="229" t="s">
        <v>132</v>
      </c>
      <c r="AU201" s="229" t="s">
        <v>89</v>
      </c>
      <c r="AY201" s="17" t="s">
        <v>130</v>
      </c>
      <c r="BE201" s="230">
        <f>IF(N201="základní",J201,0)</f>
        <v>0</v>
      </c>
      <c r="BF201" s="230">
        <f>IF(N201="snížená",J201,0)</f>
        <v>0</v>
      </c>
      <c r="BG201" s="230">
        <f>IF(N201="zákl. přenesená",J201,0)</f>
        <v>0</v>
      </c>
      <c r="BH201" s="230">
        <f>IF(N201="sníž. přenesená",J201,0)</f>
        <v>0</v>
      </c>
      <c r="BI201" s="230">
        <f>IF(N201="nulová",J201,0)</f>
        <v>0</v>
      </c>
      <c r="BJ201" s="17" t="s">
        <v>87</v>
      </c>
      <c r="BK201" s="230">
        <f>ROUND(I201*H201,2)</f>
        <v>0</v>
      </c>
      <c r="BL201" s="17" t="s">
        <v>137</v>
      </c>
      <c r="BM201" s="229" t="s">
        <v>260</v>
      </c>
    </row>
    <row r="202" s="2" customFormat="1">
      <c r="A202" s="38"/>
      <c r="B202" s="39"/>
      <c r="C202" s="40"/>
      <c r="D202" s="231" t="s">
        <v>139</v>
      </c>
      <c r="E202" s="40"/>
      <c r="F202" s="232" t="s">
        <v>261</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7" t="s">
        <v>139</v>
      </c>
      <c r="AU202" s="17" t="s">
        <v>89</v>
      </c>
    </row>
    <row r="203" s="2" customFormat="1" ht="24.15" customHeight="1">
      <c r="A203" s="38"/>
      <c r="B203" s="39"/>
      <c r="C203" s="218" t="s">
        <v>262</v>
      </c>
      <c r="D203" s="218" t="s">
        <v>132</v>
      </c>
      <c r="E203" s="219" t="s">
        <v>263</v>
      </c>
      <c r="F203" s="220" t="s">
        <v>264</v>
      </c>
      <c r="G203" s="221" t="s">
        <v>135</v>
      </c>
      <c r="H203" s="222">
        <v>3696</v>
      </c>
      <c r="I203" s="223"/>
      <c r="J203" s="224">
        <f>ROUND(I203*H203,2)</f>
        <v>0</v>
      </c>
      <c r="K203" s="220" t="s">
        <v>136</v>
      </c>
      <c r="L203" s="44"/>
      <c r="M203" s="225" t="s">
        <v>1</v>
      </c>
      <c r="N203" s="226" t="s">
        <v>44</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137</v>
      </c>
      <c r="AT203" s="229" t="s">
        <v>132</v>
      </c>
      <c r="AU203" s="229" t="s">
        <v>89</v>
      </c>
      <c r="AY203" s="17" t="s">
        <v>130</v>
      </c>
      <c r="BE203" s="230">
        <f>IF(N203="základní",J203,0)</f>
        <v>0</v>
      </c>
      <c r="BF203" s="230">
        <f>IF(N203="snížená",J203,0)</f>
        <v>0</v>
      </c>
      <c r="BG203" s="230">
        <f>IF(N203="zákl. přenesená",J203,0)</f>
        <v>0</v>
      </c>
      <c r="BH203" s="230">
        <f>IF(N203="sníž. přenesená",J203,0)</f>
        <v>0</v>
      </c>
      <c r="BI203" s="230">
        <f>IF(N203="nulová",J203,0)</f>
        <v>0</v>
      </c>
      <c r="BJ203" s="17" t="s">
        <v>87</v>
      </c>
      <c r="BK203" s="230">
        <f>ROUND(I203*H203,2)</f>
        <v>0</v>
      </c>
      <c r="BL203" s="17" t="s">
        <v>137</v>
      </c>
      <c r="BM203" s="229" t="s">
        <v>265</v>
      </c>
    </row>
    <row r="204" s="2" customFormat="1">
      <c r="A204" s="38"/>
      <c r="B204" s="39"/>
      <c r="C204" s="40"/>
      <c r="D204" s="231" t="s">
        <v>139</v>
      </c>
      <c r="E204" s="40"/>
      <c r="F204" s="232" t="s">
        <v>266</v>
      </c>
      <c r="G204" s="40"/>
      <c r="H204" s="40"/>
      <c r="I204" s="233"/>
      <c r="J204" s="40"/>
      <c r="K204" s="40"/>
      <c r="L204" s="44"/>
      <c r="M204" s="234"/>
      <c r="N204" s="235"/>
      <c r="O204" s="91"/>
      <c r="P204" s="91"/>
      <c r="Q204" s="91"/>
      <c r="R204" s="91"/>
      <c r="S204" s="91"/>
      <c r="T204" s="92"/>
      <c r="U204" s="38"/>
      <c r="V204" s="38"/>
      <c r="W204" s="38"/>
      <c r="X204" s="38"/>
      <c r="Y204" s="38"/>
      <c r="Z204" s="38"/>
      <c r="AA204" s="38"/>
      <c r="AB204" s="38"/>
      <c r="AC204" s="38"/>
      <c r="AD204" s="38"/>
      <c r="AE204" s="38"/>
      <c r="AT204" s="17" t="s">
        <v>139</v>
      </c>
      <c r="AU204" s="17" t="s">
        <v>89</v>
      </c>
    </row>
    <row r="205" s="2" customFormat="1" ht="24.15" customHeight="1">
      <c r="A205" s="38"/>
      <c r="B205" s="39"/>
      <c r="C205" s="218" t="s">
        <v>267</v>
      </c>
      <c r="D205" s="218" t="s">
        <v>132</v>
      </c>
      <c r="E205" s="219" t="s">
        <v>268</v>
      </c>
      <c r="F205" s="220" t="s">
        <v>269</v>
      </c>
      <c r="G205" s="221" t="s">
        <v>135</v>
      </c>
      <c r="H205" s="222">
        <v>5513</v>
      </c>
      <c r="I205" s="223"/>
      <c r="J205" s="224">
        <f>ROUND(I205*H205,2)</f>
        <v>0</v>
      </c>
      <c r="K205" s="220" t="s">
        <v>136</v>
      </c>
      <c r="L205" s="44"/>
      <c r="M205" s="225" t="s">
        <v>1</v>
      </c>
      <c r="N205" s="226" t="s">
        <v>44</v>
      </c>
      <c r="O205" s="91"/>
      <c r="P205" s="227">
        <f>O205*H205</f>
        <v>0</v>
      </c>
      <c r="Q205" s="227">
        <v>0.024559999999999998</v>
      </c>
      <c r="R205" s="227">
        <f>Q205*H205</f>
        <v>135.39928000000001</v>
      </c>
      <c r="S205" s="227">
        <v>0</v>
      </c>
      <c r="T205" s="228">
        <f>S205*H205</f>
        <v>0</v>
      </c>
      <c r="U205" s="38"/>
      <c r="V205" s="38"/>
      <c r="W205" s="38"/>
      <c r="X205" s="38"/>
      <c r="Y205" s="38"/>
      <c r="Z205" s="38"/>
      <c r="AA205" s="38"/>
      <c r="AB205" s="38"/>
      <c r="AC205" s="38"/>
      <c r="AD205" s="38"/>
      <c r="AE205" s="38"/>
      <c r="AR205" s="229" t="s">
        <v>137</v>
      </c>
      <c r="AT205" s="229" t="s">
        <v>132</v>
      </c>
      <c r="AU205" s="229" t="s">
        <v>89</v>
      </c>
      <c r="AY205" s="17" t="s">
        <v>130</v>
      </c>
      <c r="BE205" s="230">
        <f>IF(N205="základní",J205,0)</f>
        <v>0</v>
      </c>
      <c r="BF205" s="230">
        <f>IF(N205="snížená",J205,0)</f>
        <v>0</v>
      </c>
      <c r="BG205" s="230">
        <f>IF(N205="zákl. přenesená",J205,0)</f>
        <v>0</v>
      </c>
      <c r="BH205" s="230">
        <f>IF(N205="sníž. přenesená",J205,0)</f>
        <v>0</v>
      </c>
      <c r="BI205" s="230">
        <f>IF(N205="nulová",J205,0)</f>
        <v>0</v>
      </c>
      <c r="BJ205" s="17" t="s">
        <v>87</v>
      </c>
      <c r="BK205" s="230">
        <f>ROUND(I205*H205,2)</f>
        <v>0</v>
      </c>
      <c r="BL205" s="17" t="s">
        <v>137</v>
      </c>
      <c r="BM205" s="229" t="s">
        <v>270</v>
      </c>
    </row>
    <row r="206" s="2" customFormat="1" ht="24.15" customHeight="1">
      <c r="A206" s="38"/>
      <c r="B206" s="39"/>
      <c r="C206" s="218" t="s">
        <v>271</v>
      </c>
      <c r="D206" s="218" t="s">
        <v>132</v>
      </c>
      <c r="E206" s="219" t="s">
        <v>272</v>
      </c>
      <c r="F206" s="220" t="s">
        <v>273</v>
      </c>
      <c r="G206" s="221" t="s">
        <v>135</v>
      </c>
      <c r="H206" s="222">
        <v>389</v>
      </c>
      <c r="I206" s="223"/>
      <c r="J206" s="224">
        <f>ROUND(I206*H206,2)</f>
        <v>0</v>
      </c>
      <c r="K206" s="220" t="s">
        <v>136</v>
      </c>
      <c r="L206" s="44"/>
      <c r="M206" s="225" t="s">
        <v>1</v>
      </c>
      <c r="N206" s="226" t="s">
        <v>44</v>
      </c>
      <c r="O206" s="91"/>
      <c r="P206" s="227">
        <f>O206*H206</f>
        <v>0</v>
      </c>
      <c r="Q206" s="227">
        <v>0.1837</v>
      </c>
      <c r="R206" s="227">
        <f>Q206*H206</f>
        <v>71.459299999999999</v>
      </c>
      <c r="S206" s="227">
        <v>0</v>
      </c>
      <c r="T206" s="228">
        <f>S206*H206</f>
        <v>0</v>
      </c>
      <c r="U206" s="38"/>
      <c r="V206" s="38"/>
      <c r="W206" s="38"/>
      <c r="X206" s="38"/>
      <c r="Y206" s="38"/>
      <c r="Z206" s="38"/>
      <c r="AA206" s="38"/>
      <c r="AB206" s="38"/>
      <c r="AC206" s="38"/>
      <c r="AD206" s="38"/>
      <c r="AE206" s="38"/>
      <c r="AR206" s="229" t="s">
        <v>137</v>
      </c>
      <c r="AT206" s="229" t="s">
        <v>132</v>
      </c>
      <c r="AU206" s="229" t="s">
        <v>89</v>
      </c>
      <c r="AY206" s="17" t="s">
        <v>130</v>
      </c>
      <c r="BE206" s="230">
        <f>IF(N206="základní",J206,0)</f>
        <v>0</v>
      </c>
      <c r="BF206" s="230">
        <f>IF(N206="snížená",J206,0)</f>
        <v>0</v>
      </c>
      <c r="BG206" s="230">
        <f>IF(N206="zákl. přenesená",J206,0)</f>
        <v>0</v>
      </c>
      <c r="BH206" s="230">
        <f>IF(N206="sníž. přenesená",J206,0)</f>
        <v>0</v>
      </c>
      <c r="BI206" s="230">
        <f>IF(N206="nulová",J206,0)</f>
        <v>0</v>
      </c>
      <c r="BJ206" s="17" t="s">
        <v>87</v>
      </c>
      <c r="BK206" s="230">
        <f>ROUND(I206*H206,2)</f>
        <v>0</v>
      </c>
      <c r="BL206" s="17" t="s">
        <v>137</v>
      </c>
      <c r="BM206" s="229" t="s">
        <v>274</v>
      </c>
    </row>
    <row r="207" s="2" customFormat="1">
      <c r="A207" s="38"/>
      <c r="B207" s="39"/>
      <c r="C207" s="40"/>
      <c r="D207" s="231" t="s">
        <v>139</v>
      </c>
      <c r="E207" s="40"/>
      <c r="F207" s="232" t="s">
        <v>275</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139</v>
      </c>
      <c r="AU207" s="17" t="s">
        <v>89</v>
      </c>
    </row>
    <row r="208" s="13" customFormat="1">
      <c r="A208" s="13"/>
      <c r="B208" s="236"/>
      <c r="C208" s="237"/>
      <c r="D208" s="231" t="s">
        <v>141</v>
      </c>
      <c r="E208" s="238" t="s">
        <v>1</v>
      </c>
      <c r="F208" s="239" t="s">
        <v>276</v>
      </c>
      <c r="G208" s="237"/>
      <c r="H208" s="240">
        <v>389</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141</v>
      </c>
      <c r="AU208" s="246" t="s">
        <v>89</v>
      </c>
      <c r="AV208" s="13" t="s">
        <v>89</v>
      </c>
      <c r="AW208" s="13" t="s">
        <v>37</v>
      </c>
      <c r="AX208" s="13" t="s">
        <v>87</v>
      </c>
      <c r="AY208" s="246" t="s">
        <v>130</v>
      </c>
    </row>
    <row r="209" s="2" customFormat="1" ht="37.8" customHeight="1">
      <c r="A209" s="38"/>
      <c r="B209" s="39"/>
      <c r="C209" s="258" t="s">
        <v>277</v>
      </c>
      <c r="D209" s="258" t="s">
        <v>278</v>
      </c>
      <c r="E209" s="259" t="s">
        <v>279</v>
      </c>
      <c r="F209" s="260" t="s">
        <v>280</v>
      </c>
      <c r="G209" s="261" t="s">
        <v>135</v>
      </c>
      <c r="H209" s="262">
        <v>400.67000000000002</v>
      </c>
      <c r="I209" s="263"/>
      <c r="J209" s="264">
        <f>ROUND(I209*H209,2)</f>
        <v>0</v>
      </c>
      <c r="K209" s="260" t="s">
        <v>1</v>
      </c>
      <c r="L209" s="265"/>
      <c r="M209" s="266" t="s">
        <v>1</v>
      </c>
      <c r="N209" s="267" t="s">
        <v>44</v>
      </c>
      <c r="O209" s="91"/>
      <c r="P209" s="227">
        <f>O209*H209</f>
        <v>0</v>
      </c>
      <c r="Q209" s="227">
        <v>0.41699999999999998</v>
      </c>
      <c r="R209" s="227">
        <f>Q209*H209</f>
        <v>167.07938999999999</v>
      </c>
      <c r="S209" s="227">
        <v>0</v>
      </c>
      <c r="T209" s="228">
        <f>S209*H209</f>
        <v>0</v>
      </c>
      <c r="U209" s="38"/>
      <c r="V209" s="38"/>
      <c r="W209" s="38"/>
      <c r="X209" s="38"/>
      <c r="Y209" s="38"/>
      <c r="Z209" s="38"/>
      <c r="AA209" s="38"/>
      <c r="AB209" s="38"/>
      <c r="AC209" s="38"/>
      <c r="AD209" s="38"/>
      <c r="AE209" s="38"/>
      <c r="AR209" s="229" t="s">
        <v>171</v>
      </c>
      <c r="AT209" s="229" t="s">
        <v>278</v>
      </c>
      <c r="AU209" s="229" t="s">
        <v>89</v>
      </c>
      <c r="AY209" s="17" t="s">
        <v>130</v>
      </c>
      <c r="BE209" s="230">
        <f>IF(N209="základní",J209,0)</f>
        <v>0</v>
      </c>
      <c r="BF209" s="230">
        <f>IF(N209="snížená",J209,0)</f>
        <v>0</v>
      </c>
      <c r="BG209" s="230">
        <f>IF(N209="zákl. přenesená",J209,0)</f>
        <v>0</v>
      </c>
      <c r="BH209" s="230">
        <f>IF(N209="sníž. přenesená",J209,0)</f>
        <v>0</v>
      </c>
      <c r="BI209" s="230">
        <f>IF(N209="nulová",J209,0)</f>
        <v>0</v>
      </c>
      <c r="BJ209" s="17" t="s">
        <v>87</v>
      </c>
      <c r="BK209" s="230">
        <f>ROUND(I209*H209,2)</f>
        <v>0</v>
      </c>
      <c r="BL209" s="17" t="s">
        <v>137</v>
      </c>
      <c r="BM209" s="229" t="s">
        <v>281</v>
      </c>
    </row>
    <row r="210" s="13" customFormat="1">
      <c r="A210" s="13"/>
      <c r="B210" s="236"/>
      <c r="C210" s="237"/>
      <c r="D210" s="231" t="s">
        <v>141</v>
      </c>
      <c r="E210" s="237"/>
      <c r="F210" s="239" t="s">
        <v>282</v>
      </c>
      <c r="G210" s="237"/>
      <c r="H210" s="240">
        <v>400.67000000000002</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141</v>
      </c>
      <c r="AU210" s="246" t="s">
        <v>89</v>
      </c>
      <c r="AV210" s="13" t="s">
        <v>89</v>
      </c>
      <c r="AW210" s="13" t="s">
        <v>4</v>
      </c>
      <c r="AX210" s="13" t="s">
        <v>87</v>
      </c>
      <c r="AY210" s="246" t="s">
        <v>130</v>
      </c>
    </row>
    <row r="211" s="2" customFormat="1" ht="24.15" customHeight="1">
      <c r="A211" s="38"/>
      <c r="B211" s="39"/>
      <c r="C211" s="218" t="s">
        <v>283</v>
      </c>
      <c r="D211" s="218" t="s">
        <v>132</v>
      </c>
      <c r="E211" s="219" t="s">
        <v>284</v>
      </c>
      <c r="F211" s="220" t="s">
        <v>285</v>
      </c>
      <c r="G211" s="221" t="s">
        <v>189</v>
      </c>
      <c r="H211" s="222">
        <v>3200</v>
      </c>
      <c r="I211" s="223"/>
      <c r="J211" s="224">
        <f>ROUND(I211*H211,2)</f>
        <v>0</v>
      </c>
      <c r="K211" s="220" t="s">
        <v>136</v>
      </c>
      <c r="L211" s="44"/>
      <c r="M211" s="225" t="s">
        <v>1</v>
      </c>
      <c r="N211" s="226" t="s">
        <v>44</v>
      </c>
      <c r="O211" s="91"/>
      <c r="P211" s="227">
        <f>O211*H211</f>
        <v>0</v>
      </c>
      <c r="Q211" s="227">
        <v>0.0035999999999999999</v>
      </c>
      <c r="R211" s="227">
        <f>Q211*H211</f>
        <v>11.52</v>
      </c>
      <c r="S211" s="227">
        <v>0</v>
      </c>
      <c r="T211" s="228">
        <f>S211*H211</f>
        <v>0</v>
      </c>
      <c r="U211" s="38"/>
      <c r="V211" s="38"/>
      <c r="W211" s="38"/>
      <c r="X211" s="38"/>
      <c r="Y211" s="38"/>
      <c r="Z211" s="38"/>
      <c r="AA211" s="38"/>
      <c r="AB211" s="38"/>
      <c r="AC211" s="38"/>
      <c r="AD211" s="38"/>
      <c r="AE211" s="38"/>
      <c r="AR211" s="229" t="s">
        <v>137</v>
      </c>
      <c r="AT211" s="229" t="s">
        <v>132</v>
      </c>
      <c r="AU211" s="229" t="s">
        <v>89</v>
      </c>
      <c r="AY211" s="17" t="s">
        <v>130</v>
      </c>
      <c r="BE211" s="230">
        <f>IF(N211="základní",J211,0)</f>
        <v>0</v>
      </c>
      <c r="BF211" s="230">
        <f>IF(N211="snížená",J211,0)</f>
        <v>0</v>
      </c>
      <c r="BG211" s="230">
        <f>IF(N211="zákl. přenesená",J211,0)</f>
        <v>0</v>
      </c>
      <c r="BH211" s="230">
        <f>IF(N211="sníž. přenesená",J211,0)</f>
        <v>0</v>
      </c>
      <c r="BI211" s="230">
        <f>IF(N211="nulová",J211,0)</f>
        <v>0</v>
      </c>
      <c r="BJ211" s="17" t="s">
        <v>87</v>
      </c>
      <c r="BK211" s="230">
        <f>ROUND(I211*H211,2)</f>
        <v>0</v>
      </c>
      <c r="BL211" s="17" t="s">
        <v>137</v>
      </c>
      <c r="BM211" s="229" t="s">
        <v>286</v>
      </c>
    </row>
    <row r="212" s="2" customFormat="1">
      <c r="A212" s="38"/>
      <c r="B212" s="39"/>
      <c r="C212" s="40"/>
      <c r="D212" s="231" t="s">
        <v>139</v>
      </c>
      <c r="E212" s="40"/>
      <c r="F212" s="232" t="s">
        <v>287</v>
      </c>
      <c r="G212" s="40"/>
      <c r="H212" s="40"/>
      <c r="I212" s="233"/>
      <c r="J212" s="40"/>
      <c r="K212" s="40"/>
      <c r="L212" s="44"/>
      <c r="M212" s="234"/>
      <c r="N212" s="235"/>
      <c r="O212" s="91"/>
      <c r="P212" s="91"/>
      <c r="Q212" s="91"/>
      <c r="R212" s="91"/>
      <c r="S212" s="91"/>
      <c r="T212" s="92"/>
      <c r="U212" s="38"/>
      <c r="V212" s="38"/>
      <c r="W212" s="38"/>
      <c r="X212" s="38"/>
      <c r="Y212" s="38"/>
      <c r="Z212" s="38"/>
      <c r="AA212" s="38"/>
      <c r="AB212" s="38"/>
      <c r="AC212" s="38"/>
      <c r="AD212" s="38"/>
      <c r="AE212" s="38"/>
      <c r="AT212" s="17" t="s">
        <v>139</v>
      </c>
      <c r="AU212" s="17" t="s">
        <v>89</v>
      </c>
    </row>
    <row r="213" s="13" customFormat="1">
      <c r="A213" s="13"/>
      <c r="B213" s="236"/>
      <c r="C213" s="237"/>
      <c r="D213" s="231" t="s">
        <v>141</v>
      </c>
      <c r="E213" s="238" t="s">
        <v>1</v>
      </c>
      <c r="F213" s="239" t="s">
        <v>288</v>
      </c>
      <c r="G213" s="237"/>
      <c r="H213" s="240">
        <v>3200</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141</v>
      </c>
      <c r="AU213" s="246" t="s">
        <v>89</v>
      </c>
      <c r="AV213" s="13" t="s">
        <v>89</v>
      </c>
      <c r="AW213" s="13" t="s">
        <v>37</v>
      </c>
      <c r="AX213" s="13" t="s">
        <v>87</v>
      </c>
      <c r="AY213" s="246" t="s">
        <v>130</v>
      </c>
    </row>
    <row r="214" s="12" customFormat="1" ht="22.8" customHeight="1">
      <c r="A214" s="12"/>
      <c r="B214" s="202"/>
      <c r="C214" s="203"/>
      <c r="D214" s="204" t="s">
        <v>78</v>
      </c>
      <c r="E214" s="216" t="s">
        <v>171</v>
      </c>
      <c r="F214" s="216" t="s">
        <v>289</v>
      </c>
      <c r="G214" s="203"/>
      <c r="H214" s="203"/>
      <c r="I214" s="206"/>
      <c r="J214" s="217">
        <f>BK214</f>
        <v>0</v>
      </c>
      <c r="K214" s="203"/>
      <c r="L214" s="208"/>
      <c r="M214" s="209"/>
      <c r="N214" s="210"/>
      <c r="O214" s="210"/>
      <c r="P214" s="211">
        <f>SUM(P215:P217)</f>
        <v>0</v>
      </c>
      <c r="Q214" s="210"/>
      <c r="R214" s="211">
        <f>SUM(R215:R217)</f>
        <v>20.752000000000002</v>
      </c>
      <c r="S214" s="210"/>
      <c r="T214" s="212">
        <f>SUM(T215:T217)</f>
        <v>0</v>
      </c>
      <c r="U214" s="12"/>
      <c r="V214" s="12"/>
      <c r="W214" s="12"/>
      <c r="X214" s="12"/>
      <c r="Y214" s="12"/>
      <c r="Z214" s="12"/>
      <c r="AA214" s="12"/>
      <c r="AB214" s="12"/>
      <c r="AC214" s="12"/>
      <c r="AD214" s="12"/>
      <c r="AE214" s="12"/>
      <c r="AR214" s="213" t="s">
        <v>87</v>
      </c>
      <c r="AT214" s="214" t="s">
        <v>78</v>
      </c>
      <c r="AU214" s="214" t="s">
        <v>87</v>
      </c>
      <c r="AY214" s="213" t="s">
        <v>130</v>
      </c>
      <c r="BK214" s="215">
        <f>SUM(BK215:BK217)</f>
        <v>0</v>
      </c>
    </row>
    <row r="215" s="2" customFormat="1" ht="24.15" customHeight="1">
      <c r="A215" s="38"/>
      <c r="B215" s="39"/>
      <c r="C215" s="218" t="s">
        <v>290</v>
      </c>
      <c r="D215" s="218" t="s">
        <v>132</v>
      </c>
      <c r="E215" s="219" t="s">
        <v>291</v>
      </c>
      <c r="F215" s="220" t="s">
        <v>292</v>
      </c>
      <c r="G215" s="221" t="s">
        <v>293</v>
      </c>
      <c r="H215" s="222">
        <v>40</v>
      </c>
      <c r="I215" s="223"/>
      <c r="J215" s="224">
        <f>ROUND(I215*H215,2)</f>
        <v>0</v>
      </c>
      <c r="K215" s="220" t="s">
        <v>136</v>
      </c>
      <c r="L215" s="44"/>
      <c r="M215" s="225" t="s">
        <v>1</v>
      </c>
      <c r="N215" s="226" t="s">
        <v>44</v>
      </c>
      <c r="O215" s="91"/>
      <c r="P215" s="227">
        <f>O215*H215</f>
        <v>0</v>
      </c>
      <c r="Q215" s="227">
        <v>0.42080000000000001</v>
      </c>
      <c r="R215" s="227">
        <f>Q215*H215</f>
        <v>16.832000000000001</v>
      </c>
      <c r="S215" s="227">
        <v>0</v>
      </c>
      <c r="T215" s="228">
        <f>S215*H215</f>
        <v>0</v>
      </c>
      <c r="U215" s="38"/>
      <c r="V215" s="38"/>
      <c r="W215" s="38"/>
      <c r="X215" s="38"/>
      <c r="Y215" s="38"/>
      <c r="Z215" s="38"/>
      <c r="AA215" s="38"/>
      <c r="AB215" s="38"/>
      <c r="AC215" s="38"/>
      <c r="AD215" s="38"/>
      <c r="AE215" s="38"/>
      <c r="AR215" s="229" t="s">
        <v>137</v>
      </c>
      <c r="AT215" s="229" t="s">
        <v>132</v>
      </c>
      <c r="AU215" s="229" t="s">
        <v>89</v>
      </c>
      <c r="AY215" s="17" t="s">
        <v>130</v>
      </c>
      <c r="BE215" s="230">
        <f>IF(N215="základní",J215,0)</f>
        <v>0</v>
      </c>
      <c r="BF215" s="230">
        <f>IF(N215="snížená",J215,0)</f>
        <v>0</v>
      </c>
      <c r="BG215" s="230">
        <f>IF(N215="zákl. přenesená",J215,0)</f>
        <v>0</v>
      </c>
      <c r="BH215" s="230">
        <f>IF(N215="sníž. přenesená",J215,0)</f>
        <v>0</v>
      </c>
      <c r="BI215" s="230">
        <f>IF(N215="nulová",J215,0)</f>
        <v>0</v>
      </c>
      <c r="BJ215" s="17" t="s">
        <v>87</v>
      </c>
      <c r="BK215" s="230">
        <f>ROUND(I215*H215,2)</f>
        <v>0</v>
      </c>
      <c r="BL215" s="17" t="s">
        <v>137</v>
      </c>
      <c r="BM215" s="229" t="s">
        <v>294</v>
      </c>
    </row>
    <row r="216" s="2" customFormat="1">
      <c r="A216" s="38"/>
      <c r="B216" s="39"/>
      <c r="C216" s="40"/>
      <c r="D216" s="231" t="s">
        <v>139</v>
      </c>
      <c r="E216" s="40"/>
      <c r="F216" s="232" t="s">
        <v>295</v>
      </c>
      <c r="G216" s="40"/>
      <c r="H216" s="40"/>
      <c r="I216" s="233"/>
      <c r="J216" s="40"/>
      <c r="K216" s="40"/>
      <c r="L216" s="44"/>
      <c r="M216" s="234"/>
      <c r="N216" s="235"/>
      <c r="O216" s="91"/>
      <c r="P216" s="91"/>
      <c r="Q216" s="91"/>
      <c r="R216" s="91"/>
      <c r="S216" s="91"/>
      <c r="T216" s="92"/>
      <c r="U216" s="38"/>
      <c r="V216" s="38"/>
      <c r="W216" s="38"/>
      <c r="X216" s="38"/>
      <c r="Y216" s="38"/>
      <c r="Z216" s="38"/>
      <c r="AA216" s="38"/>
      <c r="AB216" s="38"/>
      <c r="AC216" s="38"/>
      <c r="AD216" s="38"/>
      <c r="AE216" s="38"/>
      <c r="AT216" s="17" t="s">
        <v>139</v>
      </c>
      <c r="AU216" s="17" t="s">
        <v>89</v>
      </c>
    </row>
    <row r="217" s="2" customFormat="1" ht="24.15" customHeight="1">
      <c r="A217" s="38"/>
      <c r="B217" s="39"/>
      <c r="C217" s="258" t="s">
        <v>296</v>
      </c>
      <c r="D217" s="258" t="s">
        <v>278</v>
      </c>
      <c r="E217" s="259" t="s">
        <v>297</v>
      </c>
      <c r="F217" s="260" t="s">
        <v>298</v>
      </c>
      <c r="G217" s="261" t="s">
        <v>293</v>
      </c>
      <c r="H217" s="262">
        <v>20</v>
      </c>
      <c r="I217" s="263"/>
      <c r="J217" s="264">
        <f>ROUND(I217*H217,2)</f>
        <v>0</v>
      </c>
      <c r="K217" s="260" t="s">
        <v>1</v>
      </c>
      <c r="L217" s="265"/>
      <c r="M217" s="266" t="s">
        <v>1</v>
      </c>
      <c r="N217" s="267" t="s">
        <v>44</v>
      </c>
      <c r="O217" s="91"/>
      <c r="P217" s="227">
        <f>O217*H217</f>
        <v>0</v>
      </c>
      <c r="Q217" s="227">
        <v>0.19600000000000001</v>
      </c>
      <c r="R217" s="227">
        <f>Q217*H217</f>
        <v>3.9199999999999999</v>
      </c>
      <c r="S217" s="227">
        <v>0</v>
      </c>
      <c r="T217" s="228">
        <f>S217*H217</f>
        <v>0</v>
      </c>
      <c r="U217" s="38"/>
      <c r="V217" s="38"/>
      <c r="W217" s="38"/>
      <c r="X217" s="38"/>
      <c r="Y217" s="38"/>
      <c r="Z217" s="38"/>
      <c r="AA217" s="38"/>
      <c r="AB217" s="38"/>
      <c r="AC217" s="38"/>
      <c r="AD217" s="38"/>
      <c r="AE217" s="38"/>
      <c r="AR217" s="229" t="s">
        <v>171</v>
      </c>
      <c r="AT217" s="229" t="s">
        <v>278</v>
      </c>
      <c r="AU217" s="229" t="s">
        <v>89</v>
      </c>
      <c r="AY217" s="17" t="s">
        <v>130</v>
      </c>
      <c r="BE217" s="230">
        <f>IF(N217="základní",J217,0)</f>
        <v>0</v>
      </c>
      <c r="BF217" s="230">
        <f>IF(N217="snížená",J217,0)</f>
        <v>0</v>
      </c>
      <c r="BG217" s="230">
        <f>IF(N217="zákl. přenesená",J217,0)</f>
        <v>0</v>
      </c>
      <c r="BH217" s="230">
        <f>IF(N217="sníž. přenesená",J217,0)</f>
        <v>0</v>
      </c>
      <c r="BI217" s="230">
        <f>IF(N217="nulová",J217,0)</f>
        <v>0</v>
      </c>
      <c r="BJ217" s="17" t="s">
        <v>87</v>
      </c>
      <c r="BK217" s="230">
        <f>ROUND(I217*H217,2)</f>
        <v>0</v>
      </c>
      <c r="BL217" s="17" t="s">
        <v>137</v>
      </c>
      <c r="BM217" s="229" t="s">
        <v>299</v>
      </c>
    </row>
    <row r="218" s="12" customFormat="1" ht="22.8" customHeight="1">
      <c r="A218" s="12"/>
      <c r="B218" s="202"/>
      <c r="C218" s="203"/>
      <c r="D218" s="204" t="s">
        <v>78</v>
      </c>
      <c r="E218" s="216" t="s">
        <v>176</v>
      </c>
      <c r="F218" s="216" t="s">
        <v>300</v>
      </c>
      <c r="G218" s="203"/>
      <c r="H218" s="203"/>
      <c r="I218" s="206"/>
      <c r="J218" s="217">
        <f>BK218</f>
        <v>0</v>
      </c>
      <c r="K218" s="203"/>
      <c r="L218" s="208"/>
      <c r="M218" s="209"/>
      <c r="N218" s="210"/>
      <c r="O218" s="210"/>
      <c r="P218" s="211">
        <f>SUM(P219:P246)</f>
        <v>0</v>
      </c>
      <c r="Q218" s="210"/>
      <c r="R218" s="211">
        <f>SUM(R219:R246)</f>
        <v>357.43430979999999</v>
      </c>
      <c r="S218" s="210"/>
      <c r="T218" s="212">
        <f>SUM(T219:T246)</f>
        <v>90.731999999999999</v>
      </c>
      <c r="U218" s="12"/>
      <c r="V218" s="12"/>
      <c r="W218" s="12"/>
      <c r="X218" s="12"/>
      <c r="Y218" s="12"/>
      <c r="Z218" s="12"/>
      <c r="AA218" s="12"/>
      <c r="AB218" s="12"/>
      <c r="AC218" s="12"/>
      <c r="AD218" s="12"/>
      <c r="AE218" s="12"/>
      <c r="AR218" s="213" t="s">
        <v>87</v>
      </c>
      <c r="AT218" s="214" t="s">
        <v>78</v>
      </c>
      <c r="AU218" s="214" t="s">
        <v>87</v>
      </c>
      <c r="AY218" s="213" t="s">
        <v>130</v>
      </c>
      <c r="BK218" s="215">
        <f>SUM(BK219:BK246)</f>
        <v>0</v>
      </c>
    </row>
    <row r="219" s="2" customFormat="1" ht="24.15" customHeight="1">
      <c r="A219" s="38"/>
      <c r="B219" s="39"/>
      <c r="C219" s="218" t="s">
        <v>301</v>
      </c>
      <c r="D219" s="218" t="s">
        <v>132</v>
      </c>
      <c r="E219" s="219" t="s">
        <v>302</v>
      </c>
      <c r="F219" s="220" t="s">
        <v>303</v>
      </c>
      <c r="G219" s="221" t="s">
        <v>189</v>
      </c>
      <c r="H219" s="222">
        <v>229</v>
      </c>
      <c r="I219" s="223"/>
      <c r="J219" s="224">
        <f>ROUND(I219*H219,2)</f>
        <v>0</v>
      </c>
      <c r="K219" s="220" t="s">
        <v>136</v>
      </c>
      <c r="L219" s="44"/>
      <c r="M219" s="225" t="s">
        <v>1</v>
      </c>
      <c r="N219" s="226" t="s">
        <v>44</v>
      </c>
      <c r="O219" s="91"/>
      <c r="P219" s="227">
        <f>O219*H219</f>
        <v>0</v>
      </c>
      <c r="Q219" s="227">
        <v>0.10988000000000001</v>
      </c>
      <c r="R219" s="227">
        <f>Q219*H219</f>
        <v>25.162520000000001</v>
      </c>
      <c r="S219" s="227">
        <v>0</v>
      </c>
      <c r="T219" s="228">
        <f>S219*H219</f>
        <v>0</v>
      </c>
      <c r="U219" s="38"/>
      <c r="V219" s="38"/>
      <c r="W219" s="38"/>
      <c r="X219" s="38"/>
      <c r="Y219" s="38"/>
      <c r="Z219" s="38"/>
      <c r="AA219" s="38"/>
      <c r="AB219" s="38"/>
      <c r="AC219" s="38"/>
      <c r="AD219" s="38"/>
      <c r="AE219" s="38"/>
      <c r="AR219" s="229" t="s">
        <v>137</v>
      </c>
      <c r="AT219" s="229" t="s">
        <v>132</v>
      </c>
      <c r="AU219" s="229" t="s">
        <v>89</v>
      </c>
      <c r="AY219" s="17" t="s">
        <v>130</v>
      </c>
      <c r="BE219" s="230">
        <f>IF(N219="základní",J219,0)</f>
        <v>0</v>
      </c>
      <c r="BF219" s="230">
        <f>IF(N219="snížená",J219,0)</f>
        <v>0</v>
      </c>
      <c r="BG219" s="230">
        <f>IF(N219="zákl. přenesená",J219,0)</f>
        <v>0</v>
      </c>
      <c r="BH219" s="230">
        <f>IF(N219="sníž. přenesená",J219,0)</f>
        <v>0</v>
      </c>
      <c r="BI219" s="230">
        <f>IF(N219="nulová",J219,0)</f>
        <v>0</v>
      </c>
      <c r="BJ219" s="17" t="s">
        <v>87</v>
      </c>
      <c r="BK219" s="230">
        <f>ROUND(I219*H219,2)</f>
        <v>0</v>
      </c>
      <c r="BL219" s="17" t="s">
        <v>137</v>
      </c>
      <c r="BM219" s="229" t="s">
        <v>304</v>
      </c>
    </row>
    <row r="220" s="2" customFormat="1">
      <c r="A220" s="38"/>
      <c r="B220" s="39"/>
      <c r="C220" s="40"/>
      <c r="D220" s="231" t="s">
        <v>139</v>
      </c>
      <c r="E220" s="40"/>
      <c r="F220" s="232" t="s">
        <v>305</v>
      </c>
      <c r="G220" s="40"/>
      <c r="H220" s="40"/>
      <c r="I220" s="233"/>
      <c r="J220" s="40"/>
      <c r="K220" s="40"/>
      <c r="L220" s="44"/>
      <c r="M220" s="234"/>
      <c r="N220" s="235"/>
      <c r="O220" s="91"/>
      <c r="P220" s="91"/>
      <c r="Q220" s="91"/>
      <c r="R220" s="91"/>
      <c r="S220" s="91"/>
      <c r="T220" s="92"/>
      <c r="U220" s="38"/>
      <c r="V220" s="38"/>
      <c r="W220" s="38"/>
      <c r="X220" s="38"/>
      <c r="Y220" s="38"/>
      <c r="Z220" s="38"/>
      <c r="AA220" s="38"/>
      <c r="AB220" s="38"/>
      <c r="AC220" s="38"/>
      <c r="AD220" s="38"/>
      <c r="AE220" s="38"/>
      <c r="AT220" s="17" t="s">
        <v>139</v>
      </c>
      <c r="AU220" s="17" t="s">
        <v>89</v>
      </c>
    </row>
    <row r="221" s="13" customFormat="1">
      <c r="A221" s="13"/>
      <c r="B221" s="236"/>
      <c r="C221" s="237"/>
      <c r="D221" s="231" t="s">
        <v>141</v>
      </c>
      <c r="E221" s="238" t="s">
        <v>1</v>
      </c>
      <c r="F221" s="239" t="s">
        <v>306</v>
      </c>
      <c r="G221" s="237"/>
      <c r="H221" s="240">
        <v>229</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141</v>
      </c>
      <c r="AU221" s="246" t="s">
        <v>89</v>
      </c>
      <c r="AV221" s="13" t="s">
        <v>89</v>
      </c>
      <c r="AW221" s="13" t="s">
        <v>37</v>
      </c>
      <c r="AX221" s="13" t="s">
        <v>87</v>
      </c>
      <c r="AY221" s="246" t="s">
        <v>130</v>
      </c>
    </row>
    <row r="222" s="2" customFormat="1" ht="37.8" customHeight="1">
      <c r="A222" s="38"/>
      <c r="B222" s="39"/>
      <c r="C222" s="258" t="s">
        <v>307</v>
      </c>
      <c r="D222" s="258" t="s">
        <v>278</v>
      </c>
      <c r="E222" s="259" t="s">
        <v>308</v>
      </c>
      <c r="F222" s="260" t="s">
        <v>280</v>
      </c>
      <c r="G222" s="261" t="s">
        <v>135</v>
      </c>
      <c r="H222" s="262">
        <v>37.439999999999998</v>
      </c>
      <c r="I222" s="263"/>
      <c r="J222" s="264">
        <f>ROUND(I222*H222,2)</f>
        <v>0</v>
      </c>
      <c r="K222" s="260" t="s">
        <v>136</v>
      </c>
      <c r="L222" s="265"/>
      <c r="M222" s="266" t="s">
        <v>1</v>
      </c>
      <c r="N222" s="267" t="s">
        <v>44</v>
      </c>
      <c r="O222" s="91"/>
      <c r="P222" s="227">
        <f>O222*H222</f>
        <v>0</v>
      </c>
      <c r="Q222" s="227">
        <v>0.41699999999999998</v>
      </c>
      <c r="R222" s="227">
        <f>Q222*H222</f>
        <v>15.612479999999998</v>
      </c>
      <c r="S222" s="227">
        <v>0</v>
      </c>
      <c r="T222" s="228">
        <f>S222*H222</f>
        <v>0</v>
      </c>
      <c r="U222" s="38"/>
      <c r="V222" s="38"/>
      <c r="W222" s="38"/>
      <c r="X222" s="38"/>
      <c r="Y222" s="38"/>
      <c r="Z222" s="38"/>
      <c r="AA222" s="38"/>
      <c r="AB222" s="38"/>
      <c r="AC222" s="38"/>
      <c r="AD222" s="38"/>
      <c r="AE222" s="38"/>
      <c r="AR222" s="229" t="s">
        <v>171</v>
      </c>
      <c r="AT222" s="229" t="s">
        <v>278</v>
      </c>
      <c r="AU222" s="229" t="s">
        <v>89</v>
      </c>
      <c r="AY222" s="17" t="s">
        <v>130</v>
      </c>
      <c r="BE222" s="230">
        <f>IF(N222="základní",J222,0)</f>
        <v>0</v>
      </c>
      <c r="BF222" s="230">
        <f>IF(N222="snížená",J222,0)</f>
        <v>0</v>
      </c>
      <c r="BG222" s="230">
        <f>IF(N222="zákl. přenesená",J222,0)</f>
        <v>0</v>
      </c>
      <c r="BH222" s="230">
        <f>IF(N222="sníž. přenesená",J222,0)</f>
        <v>0</v>
      </c>
      <c r="BI222" s="230">
        <f>IF(N222="nulová",J222,0)</f>
        <v>0</v>
      </c>
      <c r="BJ222" s="17" t="s">
        <v>87</v>
      </c>
      <c r="BK222" s="230">
        <f>ROUND(I222*H222,2)</f>
        <v>0</v>
      </c>
      <c r="BL222" s="17" t="s">
        <v>137</v>
      </c>
      <c r="BM222" s="229" t="s">
        <v>309</v>
      </c>
    </row>
    <row r="223" s="13" customFormat="1">
      <c r="A223" s="13"/>
      <c r="B223" s="236"/>
      <c r="C223" s="237"/>
      <c r="D223" s="231" t="s">
        <v>141</v>
      </c>
      <c r="E223" s="238" t="s">
        <v>1</v>
      </c>
      <c r="F223" s="239" t="s">
        <v>310</v>
      </c>
      <c r="G223" s="237"/>
      <c r="H223" s="240">
        <v>37.439682539682501</v>
      </c>
      <c r="I223" s="241"/>
      <c r="J223" s="237"/>
      <c r="K223" s="237"/>
      <c r="L223" s="242"/>
      <c r="M223" s="243"/>
      <c r="N223" s="244"/>
      <c r="O223" s="244"/>
      <c r="P223" s="244"/>
      <c r="Q223" s="244"/>
      <c r="R223" s="244"/>
      <c r="S223" s="244"/>
      <c r="T223" s="245"/>
      <c r="U223" s="13"/>
      <c r="V223" s="13"/>
      <c r="W223" s="13"/>
      <c r="X223" s="13"/>
      <c r="Y223" s="13"/>
      <c r="Z223" s="13"/>
      <c r="AA223" s="13"/>
      <c r="AB223" s="13"/>
      <c r="AC223" s="13"/>
      <c r="AD223" s="13"/>
      <c r="AE223" s="13"/>
      <c r="AT223" s="246" t="s">
        <v>141</v>
      </c>
      <c r="AU223" s="246" t="s">
        <v>89</v>
      </c>
      <c r="AV223" s="13" t="s">
        <v>89</v>
      </c>
      <c r="AW223" s="13" t="s">
        <v>37</v>
      </c>
      <c r="AX223" s="13" t="s">
        <v>87</v>
      </c>
      <c r="AY223" s="246" t="s">
        <v>130</v>
      </c>
    </row>
    <row r="224" s="2" customFormat="1" ht="24.15" customHeight="1">
      <c r="A224" s="38"/>
      <c r="B224" s="39"/>
      <c r="C224" s="218" t="s">
        <v>311</v>
      </c>
      <c r="D224" s="218" t="s">
        <v>132</v>
      </c>
      <c r="E224" s="219" t="s">
        <v>312</v>
      </c>
      <c r="F224" s="220" t="s">
        <v>313</v>
      </c>
      <c r="G224" s="221" t="s">
        <v>189</v>
      </c>
      <c r="H224" s="222">
        <v>733.20000000000005</v>
      </c>
      <c r="I224" s="223"/>
      <c r="J224" s="224">
        <f>ROUND(I224*H224,2)</f>
        <v>0</v>
      </c>
      <c r="K224" s="220" t="s">
        <v>136</v>
      </c>
      <c r="L224" s="44"/>
      <c r="M224" s="225" t="s">
        <v>1</v>
      </c>
      <c r="N224" s="226" t="s">
        <v>44</v>
      </c>
      <c r="O224" s="91"/>
      <c r="P224" s="227">
        <f>O224*H224</f>
        <v>0</v>
      </c>
      <c r="Q224" s="227">
        <v>0.16849</v>
      </c>
      <c r="R224" s="227">
        <f>Q224*H224</f>
        <v>123.53686800000001</v>
      </c>
      <c r="S224" s="227">
        <v>0</v>
      </c>
      <c r="T224" s="228">
        <f>S224*H224</f>
        <v>0</v>
      </c>
      <c r="U224" s="38"/>
      <c r="V224" s="38"/>
      <c r="W224" s="38"/>
      <c r="X224" s="38"/>
      <c r="Y224" s="38"/>
      <c r="Z224" s="38"/>
      <c r="AA224" s="38"/>
      <c r="AB224" s="38"/>
      <c r="AC224" s="38"/>
      <c r="AD224" s="38"/>
      <c r="AE224" s="38"/>
      <c r="AR224" s="229" t="s">
        <v>137</v>
      </c>
      <c r="AT224" s="229" t="s">
        <v>132</v>
      </c>
      <c r="AU224" s="229" t="s">
        <v>89</v>
      </c>
      <c r="AY224" s="17" t="s">
        <v>130</v>
      </c>
      <c r="BE224" s="230">
        <f>IF(N224="základní",J224,0)</f>
        <v>0</v>
      </c>
      <c r="BF224" s="230">
        <f>IF(N224="snížená",J224,0)</f>
        <v>0</v>
      </c>
      <c r="BG224" s="230">
        <f>IF(N224="zákl. přenesená",J224,0)</f>
        <v>0</v>
      </c>
      <c r="BH224" s="230">
        <f>IF(N224="sníž. přenesená",J224,0)</f>
        <v>0</v>
      </c>
      <c r="BI224" s="230">
        <f>IF(N224="nulová",J224,0)</f>
        <v>0</v>
      </c>
      <c r="BJ224" s="17" t="s">
        <v>87</v>
      </c>
      <c r="BK224" s="230">
        <f>ROUND(I224*H224,2)</f>
        <v>0</v>
      </c>
      <c r="BL224" s="17" t="s">
        <v>137</v>
      </c>
      <c r="BM224" s="229" t="s">
        <v>314</v>
      </c>
    </row>
    <row r="225" s="2" customFormat="1">
      <c r="A225" s="38"/>
      <c r="B225" s="39"/>
      <c r="C225" s="40"/>
      <c r="D225" s="231" t="s">
        <v>139</v>
      </c>
      <c r="E225" s="40"/>
      <c r="F225" s="232" t="s">
        <v>315</v>
      </c>
      <c r="G225" s="40"/>
      <c r="H225" s="40"/>
      <c r="I225" s="233"/>
      <c r="J225" s="40"/>
      <c r="K225" s="40"/>
      <c r="L225" s="44"/>
      <c r="M225" s="234"/>
      <c r="N225" s="235"/>
      <c r="O225" s="91"/>
      <c r="P225" s="91"/>
      <c r="Q225" s="91"/>
      <c r="R225" s="91"/>
      <c r="S225" s="91"/>
      <c r="T225" s="92"/>
      <c r="U225" s="38"/>
      <c r="V225" s="38"/>
      <c r="W225" s="38"/>
      <c r="X225" s="38"/>
      <c r="Y225" s="38"/>
      <c r="Z225" s="38"/>
      <c r="AA225" s="38"/>
      <c r="AB225" s="38"/>
      <c r="AC225" s="38"/>
      <c r="AD225" s="38"/>
      <c r="AE225" s="38"/>
      <c r="AT225" s="17" t="s">
        <v>139</v>
      </c>
      <c r="AU225" s="17" t="s">
        <v>89</v>
      </c>
    </row>
    <row r="226" s="13" customFormat="1">
      <c r="A226" s="13"/>
      <c r="B226" s="236"/>
      <c r="C226" s="237"/>
      <c r="D226" s="231" t="s">
        <v>141</v>
      </c>
      <c r="E226" s="238" t="s">
        <v>1</v>
      </c>
      <c r="F226" s="239" t="s">
        <v>316</v>
      </c>
      <c r="G226" s="237"/>
      <c r="H226" s="240">
        <v>733.20000000000005</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141</v>
      </c>
      <c r="AU226" s="246" t="s">
        <v>89</v>
      </c>
      <c r="AV226" s="13" t="s">
        <v>89</v>
      </c>
      <c r="AW226" s="13" t="s">
        <v>37</v>
      </c>
      <c r="AX226" s="13" t="s">
        <v>87</v>
      </c>
      <c r="AY226" s="246" t="s">
        <v>130</v>
      </c>
    </row>
    <row r="227" s="2" customFormat="1" ht="24.15" customHeight="1">
      <c r="A227" s="38"/>
      <c r="B227" s="39"/>
      <c r="C227" s="218" t="s">
        <v>317</v>
      </c>
      <c r="D227" s="218" t="s">
        <v>132</v>
      </c>
      <c r="E227" s="219" t="s">
        <v>318</v>
      </c>
      <c r="F227" s="220" t="s">
        <v>319</v>
      </c>
      <c r="G227" s="221" t="s">
        <v>196</v>
      </c>
      <c r="H227" s="222">
        <v>84.769999999999996</v>
      </c>
      <c r="I227" s="223"/>
      <c r="J227" s="224">
        <f>ROUND(I227*H227,2)</f>
        <v>0</v>
      </c>
      <c r="K227" s="220" t="s">
        <v>136</v>
      </c>
      <c r="L227" s="44"/>
      <c r="M227" s="225" t="s">
        <v>1</v>
      </c>
      <c r="N227" s="226" t="s">
        <v>44</v>
      </c>
      <c r="O227" s="91"/>
      <c r="P227" s="227">
        <f>O227*H227</f>
        <v>0</v>
      </c>
      <c r="Q227" s="227">
        <v>2.2563399999999998</v>
      </c>
      <c r="R227" s="227">
        <f>Q227*H227</f>
        <v>191.26994179999997</v>
      </c>
      <c r="S227" s="227">
        <v>0</v>
      </c>
      <c r="T227" s="228">
        <f>S227*H227</f>
        <v>0</v>
      </c>
      <c r="U227" s="38"/>
      <c r="V227" s="38"/>
      <c r="W227" s="38"/>
      <c r="X227" s="38"/>
      <c r="Y227" s="38"/>
      <c r="Z227" s="38"/>
      <c r="AA227" s="38"/>
      <c r="AB227" s="38"/>
      <c r="AC227" s="38"/>
      <c r="AD227" s="38"/>
      <c r="AE227" s="38"/>
      <c r="AR227" s="229" t="s">
        <v>137</v>
      </c>
      <c r="AT227" s="229" t="s">
        <v>132</v>
      </c>
      <c r="AU227" s="229" t="s">
        <v>89</v>
      </c>
      <c r="AY227" s="17" t="s">
        <v>130</v>
      </c>
      <c r="BE227" s="230">
        <f>IF(N227="základní",J227,0)</f>
        <v>0</v>
      </c>
      <c r="BF227" s="230">
        <f>IF(N227="snížená",J227,0)</f>
        <v>0</v>
      </c>
      <c r="BG227" s="230">
        <f>IF(N227="zákl. přenesená",J227,0)</f>
        <v>0</v>
      </c>
      <c r="BH227" s="230">
        <f>IF(N227="sníž. přenesená",J227,0)</f>
        <v>0</v>
      </c>
      <c r="BI227" s="230">
        <f>IF(N227="nulová",J227,0)</f>
        <v>0</v>
      </c>
      <c r="BJ227" s="17" t="s">
        <v>87</v>
      </c>
      <c r="BK227" s="230">
        <f>ROUND(I227*H227,2)</f>
        <v>0</v>
      </c>
      <c r="BL227" s="17" t="s">
        <v>137</v>
      </c>
      <c r="BM227" s="229" t="s">
        <v>320</v>
      </c>
    </row>
    <row r="228" s="13" customFormat="1">
      <c r="A228" s="13"/>
      <c r="B228" s="236"/>
      <c r="C228" s="237"/>
      <c r="D228" s="231" t="s">
        <v>141</v>
      </c>
      <c r="E228" s="238" t="s">
        <v>1</v>
      </c>
      <c r="F228" s="239" t="s">
        <v>321</v>
      </c>
      <c r="G228" s="237"/>
      <c r="H228" s="240">
        <v>73.319999999999993</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141</v>
      </c>
      <c r="AU228" s="246" t="s">
        <v>89</v>
      </c>
      <c r="AV228" s="13" t="s">
        <v>89</v>
      </c>
      <c r="AW228" s="13" t="s">
        <v>37</v>
      </c>
      <c r="AX228" s="13" t="s">
        <v>79</v>
      </c>
      <c r="AY228" s="246" t="s">
        <v>130</v>
      </c>
    </row>
    <row r="229" s="13" customFormat="1">
      <c r="A229" s="13"/>
      <c r="B229" s="236"/>
      <c r="C229" s="237"/>
      <c r="D229" s="231" t="s">
        <v>141</v>
      </c>
      <c r="E229" s="238" t="s">
        <v>1</v>
      </c>
      <c r="F229" s="239" t="s">
        <v>322</v>
      </c>
      <c r="G229" s="237"/>
      <c r="H229" s="240">
        <v>11.449999999999999</v>
      </c>
      <c r="I229" s="241"/>
      <c r="J229" s="237"/>
      <c r="K229" s="237"/>
      <c r="L229" s="242"/>
      <c r="M229" s="243"/>
      <c r="N229" s="244"/>
      <c r="O229" s="244"/>
      <c r="P229" s="244"/>
      <c r="Q229" s="244"/>
      <c r="R229" s="244"/>
      <c r="S229" s="244"/>
      <c r="T229" s="245"/>
      <c r="U229" s="13"/>
      <c r="V229" s="13"/>
      <c r="W229" s="13"/>
      <c r="X229" s="13"/>
      <c r="Y229" s="13"/>
      <c r="Z229" s="13"/>
      <c r="AA229" s="13"/>
      <c r="AB229" s="13"/>
      <c r="AC229" s="13"/>
      <c r="AD229" s="13"/>
      <c r="AE229" s="13"/>
      <c r="AT229" s="246" t="s">
        <v>141</v>
      </c>
      <c r="AU229" s="246" t="s">
        <v>89</v>
      </c>
      <c r="AV229" s="13" t="s">
        <v>89</v>
      </c>
      <c r="AW229" s="13" t="s">
        <v>37</v>
      </c>
      <c r="AX229" s="13" t="s">
        <v>79</v>
      </c>
      <c r="AY229" s="246" t="s">
        <v>130</v>
      </c>
    </row>
    <row r="230" s="14" customFormat="1">
      <c r="A230" s="14"/>
      <c r="B230" s="247"/>
      <c r="C230" s="248"/>
      <c r="D230" s="231" t="s">
        <v>141</v>
      </c>
      <c r="E230" s="249" t="s">
        <v>1</v>
      </c>
      <c r="F230" s="250" t="s">
        <v>216</v>
      </c>
      <c r="G230" s="248"/>
      <c r="H230" s="251">
        <v>84.769999999999996</v>
      </c>
      <c r="I230" s="252"/>
      <c r="J230" s="248"/>
      <c r="K230" s="248"/>
      <c r="L230" s="253"/>
      <c r="M230" s="254"/>
      <c r="N230" s="255"/>
      <c r="O230" s="255"/>
      <c r="P230" s="255"/>
      <c r="Q230" s="255"/>
      <c r="R230" s="255"/>
      <c r="S230" s="255"/>
      <c r="T230" s="256"/>
      <c r="U230" s="14"/>
      <c r="V230" s="14"/>
      <c r="W230" s="14"/>
      <c r="X230" s="14"/>
      <c r="Y230" s="14"/>
      <c r="Z230" s="14"/>
      <c r="AA230" s="14"/>
      <c r="AB230" s="14"/>
      <c r="AC230" s="14"/>
      <c r="AD230" s="14"/>
      <c r="AE230" s="14"/>
      <c r="AT230" s="257" t="s">
        <v>141</v>
      </c>
      <c r="AU230" s="257" t="s">
        <v>89</v>
      </c>
      <c r="AV230" s="14" t="s">
        <v>137</v>
      </c>
      <c r="AW230" s="14" t="s">
        <v>37</v>
      </c>
      <c r="AX230" s="14" t="s">
        <v>87</v>
      </c>
      <c r="AY230" s="257" t="s">
        <v>130</v>
      </c>
    </row>
    <row r="231" s="2" customFormat="1" ht="37.8" customHeight="1">
      <c r="A231" s="38"/>
      <c r="B231" s="39"/>
      <c r="C231" s="218" t="s">
        <v>323</v>
      </c>
      <c r="D231" s="218" t="s">
        <v>132</v>
      </c>
      <c r="E231" s="219" t="s">
        <v>324</v>
      </c>
      <c r="F231" s="220" t="s">
        <v>325</v>
      </c>
      <c r="G231" s="221" t="s">
        <v>189</v>
      </c>
      <c r="H231" s="222">
        <v>3000</v>
      </c>
      <c r="I231" s="223"/>
      <c r="J231" s="224">
        <f>ROUND(I231*H231,2)</f>
        <v>0</v>
      </c>
      <c r="K231" s="220" t="s">
        <v>136</v>
      </c>
      <c r="L231" s="44"/>
      <c r="M231" s="225" t="s">
        <v>1</v>
      </c>
      <c r="N231" s="226" t="s">
        <v>44</v>
      </c>
      <c r="O231" s="91"/>
      <c r="P231" s="227">
        <f>O231*H231</f>
        <v>0</v>
      </c>
      <c r="Q231" s="227">
        <v>0.00060999999999999997</v>
      </c>
      <c r="R231" s="227">
        <f>Q231*H231</f>
        <v>1.8299999999999999</v>
      </c>
      <c r="S231" s="227">
        <v>0</v>
      </c>
      <c r="T231" s="228">
        <f>S231*H231</f>
        <v>0</v>
      </c>
      <c r="U231" s="38"/>
      <c r="V231" s="38"/>
      <c r="W231" s="38"/>
      <c r="X231" s="38"/>
      <c r="Y231" s="38"/>
      <c r="Z231" s="38"/>
      <c r="AA231" s="38"/>
      <c r="AB231" s="38"/>
      <c r="AC231" s="38"/>
      <c r="AD231" s="38"/>
      <c r="AE231" s="38"/>
      <c r="AR231" s="229" t="s">
        <v>137</v>
      </c>
      <c r="AT231" s="229" t="s">
        <v>132</v>
      </c>
      <c r="AU231" s="229" t="s">
        <v>89</v>
      </c>
      <c r="AY231" s="17" t="s">
        <v>130</v>
      </c>
      <c r="BE231" s="230">
        <f>IF(N231="základní",J231,0)</f>
        <v>0</v>
      </c>
      <c r="BF231" s="230">
        <f>IF(N231="snížená",J231,0)</f>
        <v>0</v>
      </c>
      <c r="BG231" s="230">
        <f>IF(N231="zákl. přenesená",J231,0)</f>
        <v>0</v>
      </c>
      <c r="BH231" s="230">
        <f>IF(N231="sníž. přenesená",J231,0)</f>
        <v>0</v>
      </c>
      <c r="BI231" s="230">
        <f>IF(N231="nulová",J231,0)</f>
        <v>0</v>
      </c>
      <c r="BJ231" s="17" t="s">
        <v>87</v>
      </c>
      <c r="BK231" s="230">
        <f>ROUND(I231*H231,2)</f>
        <v>0</v>
      </c>
      <c r="BL231" s="17" t="s">
        <v>137</v>
      </c>
      <c r="BM231" s="229" t="s">
        <v>326</v>
      </c>
    </row>
    <row r="232" s="2" customFormat="1">
      <c r="A232" s="38"/>
      <c r="B232" s="39"/>
      <c r="C232" s="40"/>
      <c r="D232" s="231" t="s">
        <v>139</v>
      </c>
      <c r="E232" s="40"/>
      <c r="F232" s="232" t="s">
        <v>327</v>
      </c>
      <c r="G232" s="40"/>
      <c r="H232" s="40"/>
      <c r="I232" s="233"/>
      <c r="J232" s="40"/>
      <c r="K232" s="40"/>
      <c r="L232" s="44"/>
      <c r="M232" s="234"/>
      <c r="N232" s="235"/>
      <c r="O232" s="91"/>
      <c r="P232" s="91"/>
      <c r="Q232" s="91"/>
      <c r="R232" s="91"/>
      <c r="S232" s="91"/>
      <c r="T232" s="92"/>
      <c r="U232" s="38"/>
      <c r="V232" s="38"/>
      <c r="W232" s="38"/>
      <c r="X232" s="38"/>
      <c r="Y232" s="38"/>
      <c r="Z232" s="38"/>
      <c r="AA232" s="38"/>
      <c r="AB232" s="38"/>
      <c r="AC232" s="38"/>
      <c r="AD232" s="38"/>
      <c r="AE232" s="38"/>
      <c r="AT232" s="17" t="s">
        <v>139</v>
      </c>
      <c r="AU232" s="17" t="s">
        <v>89</v>
      </c>
    </row>
    <row r="233" s="2" customFormat="1" ht="24.15" customHeight="1">
      <c r="A233" s="38"/>
      <c r="B233" s="39"/>
      <c r="C233" s="218" t="s">
        <v>328</v>
      </c>
      <c r="D233" s="218" t="s">
        <v>132</v>
      </c>
      <c r="E233" s="219" t="s">
        <v>329</v>
      </c>
      <c r="F233" s="220" t="s">
        <v>330</v>
      </c>
      <c r="G233" s="221" t="s">
        <v>189</v>
      </c>
      <c r="H233" s="222">
        <v>2000</v>
      </c>
      <c r="I233" s="223"/>
      <c r="J233" s="224">
        <f>ROUND(I233*H233,2)</f>
        <v>0</v>
      </c>
      <c r="K233" s="220" t="s">
        <v>136</v>
      </c>
      <c r="L233" s="44"/>
      <c r="M233" s="225" t="s">
        <v>1</v>
      </c>
      <c r="N233" s="226" t="s">
        <v>44</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137</v>
      </c>
      <c r="AT233" s="229" t="s">
        <v>132</v>
      </c>
      <c r="AU233" s="229" t="s">
        <v>89</v>
      </c>
      <c r="AY233" s="17" t="s">
        <v>130</v>
      </c>
      <c r="BE233" s="230">
        <f>IF(N233="základní",J233,0)</f>
        <v>0</v>
      </c>
      <c r="BF233" s="230">
        <f>IF(N233="snížená",J233,0)</f>
        <v>0</v>
      </c>
      <c r="BG233" s="230">
        <f>IF(N233="zákl. přenesená",J233,0)</f>
        <v>0</v>
      </c>
      <c r="BH233" s="230">
        <f>IF(N233="sníž. přenesená",J233,0)</f>
        <v>0</v>
      </c>
      <c r="BI233" s="230">
        <f>IF(N233="nulová",J233,0)</f>
        <v>0</v>
      </c>
      <c r="BJ233" s="17" t="s">
        <v>87</v>
      </c>
      <c r="BK233" s="230">
        <f>ROUND(I233*H233,2)</f>
        <v>0</v>
      </c>
      <c r="BL233" s="17" t="s">
        <v>137</v>
      </c>
      <c r="BM233" s="229" t="s">
        <v>331</v>
      </c>
    </row>
    <row r="234" s="2" customFormat="1">
      <c r="A234" s="38"/>
      <c r="B234" s="39"/>
      <c r="C234" s="40"/>
      <c r="D234" s="231" t="s">
        <v>139</v>
      </c>
      <c r="E234" s="40"/>
      <c r="F234" s="232" t="s">
        <v>332</v>
      </c>
      <c r="G234" s="40"/>
      <c r="H234" s="40"/>
      <c r="I234" s="233"/>
      <c r="J234" s="40"/>
      <c r="K234" s="40"/>
      <c r="L234" s="44"/>
      <c r="M234" s="234"/>
      <c r="N234" s="235"/>
      <c r="O234" s="91"/>
      <c r="P234" s="91"/>
      <c r="Q234" s="91"/>
      <c r="R234" s="91"/>
      <c r="S234" s="91"/>
      <c r="T234" s="92"/>
      <c r="U234" s="38"/>
      <c r="V234" s="38"/>
      <c r="W234" s="38"/>
      <c r="X234" s="38"/>
      <c r="Y234" s="38"/>
      <c r="Z234" s="38"/>
      <c r="AA234" s="38"/>
      <c r="AB234" s="38"/>
      <c r="AC234" s="38"/>
      <c r="AD234" s="38"/>
      <c r="AE234" s="38"/>
      <c r="AT234" s="17" t="s">
        <v>139</v>
      </c>
      <c r="AU234" s="17" t="s">
        <v>89</v>
      </c>
    </row>
    <row r="235" s="2" customFormat="1" ht="24.15" customHeight="1">
      <c r="A235" s="38"/>
      <c r="B235" s="39"/>
      <c r="C235" s="218" t="s">
        <v>333</v>
      </c>
      <c r="D235" s="218" t="s">
        <v>132</v>
      </c>
      <c r="E235" s="219" t="s">
        <v>334</v>
      </c>
      <c r="F235" s="220" t="s">
        <v>335</v>
      </c>
      <c r="G235" s="221" t="s">
        <v>189</v>
      </c>
      <c r="H235" s="222">
        <v>1000</v>
      </c>
      <c r="I235" s="223"/>
      <c r="J235" s="224">
        <f>ROUND(I235*H235,2)</f>
        <v>0</v>
      </c>
      <c r="K235" s="220" t="s">
        <v>136</v>
      </c>
      <c r="L235" s="44"/>
      <c r="M235" s="225" t="s">
        <v>1</v>
      </c>
      <c r="N235" s="226" t="s">
        <v>44</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137</v>
      </c>
      <c r="AT235" s="229" t="s">
        <v>132</v>
      </c>
      <c r="AU235" s="229" t="s">
        <v>89</v>
      </c>
      <c r="AY235" s="17" t="s">
        <v>130</v>
      </c>
      <c r="BE235" s="230">
        <f>IF(N235="základní",J235,0)</f>
        <v>0</v>
      </c>
      <c r="BF235" s="230">
        <f>IF(N235="snížená",J235,0)</f>
        <v>0</v>
      </c>
      <c r="BG235" s="230">
        <f>IF(N235="zákl. přenesená",J235,0)</f>
        <v>0</v>
      </c>
      <c r="BH235" s="230">
        <f>IF(N235="sníž. přenesená",J235,0)</f>
        <v>0</v>
      </c>
      <c r="BI235" s="230">
        <f>IF(N235="nulová",J235,0)</f>
        <v>0</v>
      </c>
      <c r="BJ235" s="17" t="s">
        <v>87</v>
      </c>
      <c r="BK235" s="230">
        <f>ROUND(I235*H235,2)</f>
        <v>0</v>
      </c>
      <c r="BL235" s="17" t="s">
        <v>137</v>
      </c>
      <c r="BM235" s="229" t="s">
        <v>336</v>
      </c>
    </row>
    <row r="236" s="2" customFormat="1">
      <c r="A236" s="38"/>
      <c r="B236" s="39"/>
      <c r="C236" s="40"/>
      <c r="D236" s="231" t="s">
        <v>139</v>
      </c>
      <c r="E236" s="40"/>
      <c r="F236" s="232" t="s">
        <v>332</v>
      </c>
      <c r="G236" s="40"/>
      <c r="H236" s="40"/>
      <c r="I236" s="233"/>
      <c r="J236" s="40"/>
      <c r="K236" s="40"/>
      <c r="L236" s="44"/>
      <c r="M236" s="234"/>
      <c r="N236" s="235"/>
      <c r="O236" s="91"/>
      <c r="P236" s="91"/>
      <c r="Q236" s="91"/>
      <c r="R236" s="91"/>
      <c r="S236" s="91"/>
      <c r="T236" s="92"/>
      <c r="U236" s="38"/>
      <c r="V236" s="38"/>
      <c r="W236" s="38"/>
      <c r="X236" s="38"/>
      <c r="Y236" s="38"/>
      <c r="Z236" s="38"/>
      <c r="AA236" s="38"/>
      <c r="AB236" s="38"/>
      <c r="AC236" s="38"/>
      <c r="AD236" s="38"/>
      <c r="AE236" s="38"/>
      <c r="AT236" s="17" t="s">
        <v>139</v>
      </c>
      <c r="AU236" s="17" t="s">
        <v>89</v>
      </c>
    </row>
    <row r="237" s="2" customFormat="1" ht="24.15" customHeight="1">
      <c r="A237" s="38"/>
      <c r="B237" s="39"/>
      <c r="C237" s="218" t="s">
        <v>337</v>
      </c>
      <c r="D237" s="218" t="s">
        <v>132</v>
      </c>
      <c r="E237" s="219" t="s">
        <v>338</v>
      </c>
      <c r="F237" s="220" t="s">
        <v>339</v>
      </c>
      <c r="G237" s="221" t="s">
        <v>189</v>
      </c>
      <c r="H237" s="222">
        <v>750</v>
      </c>
      <c r="I237" s="223"/>
      <c r="J237" s="224">
        <f>ROUND(I237*H237,2)</f>
        <v>0</v>
      </c>
      <c r="K237" s="220" t="s">
        <v>136</v>
      </c>
      <c r="L237" s="44"/>
      <c r="M237" s="225" t="s">
        <v>1</v>
      </c>
      <c r="N237" s="226" t="s">
        <v>44</v>
      </c>
      <c r="O237" s="91"/>
      <c r="P237" s="227">
        <f>O237*H237</f>
        <v>0</v>
      </c>
      <c r="Q237" s="227">
        <v>3.0000000000000001E-05</v>
      </c>
      <c r="R237" s="227">
        <f>Q237*H237</f>
        <v>0.022499999999999999</v>
      </c>
      <c r="S237" s="227">
        <v>0</v>
      </c>
      <c r="T237" s="228">
        <f>S237*H237</f>
        <v>0</v>
      </c>
      <c r="U237" s="38"/>
      <c r="V237" s="38"/>
      <c r="W237" s="38"/>
      <c r="X237" s="38"/>
      <c r="Y237" s="38"/>
      <c r="Z237" s="38"/>
      <c r="AA237" s="38"/>
      <c r="AB237" s="38"/>
      <c r="AC237" s="38"/>
      <c r="AD237" s="38"/>
      <c r="AE237" s="38"/>
      <c r="AR237" s="229" t="s">
        <v>137</v>
      </c>
      <c r="AT237" s="229" t="s">
        <v>132</v>
      </c>
      <c r="AU237" s="229" t="s">
        <v>89</v>
      </c>
      <c r="AY237" s="17" t="s">
        <v>130</v>
      </c>
      <c r="BE237" s="230">
        <f>IF(N237="základní",J237,0)</f>
        <v>0</v>
      </c>
      <c r="BF237" s="230">
        <f>IF(N237="snížená",J237,0)</f>
        <v>0</v>
      </c>
      <c r="BG237" s="230">
        <f>IF(N237="zákl. přenesená",J237,0)</f>
        <v>0</v>
      </c>
      <c r="BH237" s="230">
        <f>IF(N237="sníž. přenesená",J237,0)</f>
        <v>0</v>
      </c>
      <c r="BI237" s="230">
        <f>IF(N237="nulová",J237,0)</f>
        <v>0</v>
      </c>
      <c r="BJ237" s="17" t="s">
        <v>87</v>
      </c>
      <c r="BK237" s="230">
        <f>ROUND(I237*H237,2)</f>
        <v>0</v>
      </c>
      <c r="BL237" s="17" t="s">
        <v>137</v>
      </c>
      <c r="BM237" s="229" t="s">
        <v>340</v>
      </c>
    </row>
    <row r="238" s="2" customFormat="1">
      <c r="A238" s="38"/>
      <c r="B238" s="39"/>
      <c r="C238" s="40"/>
      <c r="D238" s="231" t="s">
        <v>139</v>
      </c>
      <c r="E238" s="40"/>
      <c r="F238" s="232" t="s">
        <v>332</v>
      </c>
      <c r="G238" s="40"/>
      <c r="H238" s="40"/>
      <c r="I238" s="233"/>
      <c r="J238" s="40"/>
      <c r="K238" s="40"/>
      <c r="L238" s="44"/>
      <c r="M238" s="234"/>
      <c r="N238" s="235"/>
      <c r="O238" s="91"/>
      <c r="P238" s="91"/>
      <c r="Q238" s="91"/>
      <c r="R238" s="91"/>
      <c r="S238" s="91"/>
      <c r="T238" s="92"/>
      <c r="U238" s="38"/>
      <c r="V238" s="38"/>
      <c r="W238" s="38"/>
      <c r="X238" s="38"/>
      <c r="Y238" s="38"/>
      <c r="Z238" s="38"/>
      <c r="AA238" s="38"/>
      <c r="AB238" s="38"/>
      <c r="AC238" s="38"/>
      <c r="AD238" s="38"/>
      <c r="AE238" s="38"/>
      <c r="AT238" s="17" t="s">
        <v>139</v>
      </c>
      <c r="AU238" s="17" t="s">
        <v>89</v>
      </c>
    </row>
    <row r="239" s="2" customFormat="1" ht="24.15" customHeight="1">
      <c r="A239" s="38"/>
      <c r="B239" s="39"/>
      <c r="C239" s="218" t="s">
        <v>341</v>
      </c>
      <c r="D239" s="218" t="s">
        <v>132</v>
      </c>
      <c r="E239" s="219" t="s">
        <v>342</v>
      </c>
      <c r="F239" s="220" t="s">
        <v>343</v>
      </c>
      <c r="G239" s="221" t="s">
        <v>135</v>
      </c>
      <c r="H239" s="222">
        <v>45366</v>
      </c>
      <c r="I239" s="223"/>
      <c r="J239" s="224">
        <f>ROUND(I239*H239,2)</f>
        <v>0</v>
      </c>
      <c r="K239" s="220" t="s">
        <v>136</v>
      </c>
      <c r="L239" s="44"/>
      <c r="M239" s="225" t="s">
        <v>1</v>
      </c>
      <c r="N239" s="226" t="s">
        <v>44</v>
      </c>
      <c r="O239" s="91"/>
      <c r="P239" s="227">
        <f>O239*H239</f>
        <v>0</v>
      </c>
      <c r="Q239" s="227">
        <v>0</v>
      </c>
      <c r="R239" s="227">
        <f>Q239*H239</f>
        <v>0</v>
      </c>
      <c r="S239" s="227">
        <v>0.002</v>
      </c>
      <c r="T239" s="228">
        <f>S239*H239</f>
        <v>90.731999999999999</v>
      </c>
      <c r="U239" s="38"/>
      <c r="V239" s="38"/>
      <c r="W239" s="38"/>
      <c r="X239" s="38"/>
      <c r="Y239" s="38"/>
      <c r="Z239" s="38"/>
      <c r="AA239" s="38"/>
      <c r="AB239" s="38"/>
      <c r="AC239" s="38"/>
      <c r="AD239" s="38"/>
      <c r="AE239" s="38"/>
      <c r="AR239" s="229" t="s">
        <v>137</v>
      </c>
      <c r="AT239" s="229" t="s">
        <v>132</v>
      </c>
      <c r="AU239" s="229" t="s">
        <v>89</v>
      </c>
      <c r="AY239" s="17" t="s">
        <v>130</v>
      </c>
      <c r="BE239" s="230">
        <f>IF(N239="základní",J239,0)</f>
        <v>0</v>
      </c>
      <c r="BF239" s="230">
        <f>IF(N239="snížená",J239,0)</f>
        <v>0</v>
      </c>
      <c r="BG239" s="230">
        <f>IF(N239="zákl. přenesená",J239,0)</f>
        <v>0</v>
      </c>
      <c r="BH239" s="230">
        <f>IF(N239="sníž. přenesená",J239,0)</f>
        <v>0</v>
      </c>
      <c r="BI239" s="230">
        <f>IF(N239="nulová",J239,0)</f>
        <v>0</v>
      </c>
      <c r="BJ239" s="17" t="s">
        <v>87</v>
      </c>
      <c r="BK239" s="230">
        <f>ROUND(I239*H239,2)</f>
        <v>0</v>
      </c>
      <c r="BL239" s="17" t="s">
        <v>137</v>
      </c>
      <c r="BM239" s="229" t="s">
        <v>344</v>
      </c>
    </row>
    <row r="240" s="2" customFormat="1">
      <c r="A240" s="38"/>
      <c r="B240" s="39"/>
      <c r="C240" s="40"/>
      <c r="D240" s="231" t="s">
        <v>139</v>
      </c>
      <c r="E240" s="40"/>
      <c r="F240" s="232" t="s">
        <v>345</v>
      </c>
      <c r="G240" s="40"/>
      <c r="H240" s="40"/>
      <c r="I240" s="233"/>
      <c r="J240" s="40"/>
      <c r="K240" s="40"/>
      <c r="L240" s="44"/>
      <c r="M240" s="234"/>
      <c r="N240" s="235"/>
      <c r="O240" s="91"/>
      <c r="P240" s="91"/>
      <c r="Q240" s="91"/>
      <c r="R240" s="91"/>
      <c r="S240" s="91"/>
      <c r="T240" s="92"/>
      <c r="U240" s="38"/>
      <c r="V240" s="38"/>
      <c r="W240" s="38"/>
      <c r="X240" s="38"/>
      <c r="Y240" s="38"/>
      <c r="Z240" s="38"/>
      <c r="AA240" s="38"/>
      <c r="AB240" s="38"/>
      <c r="AC240" s="38"/>
      <c r="AD240" s="38"/>
      <c r="AE240" s="38"/>
      <c r="AT240" s="17" t="s">
        <v>139</v>
      </c>
      <c r="AU240" s="17" t="s">
        <v>89</v>
      </c>
    </row>
    <row r="241" s="13" customFormat="1">
      <c r="A241" s="13"/>
      <c r="B241" s="236"/>
      <c r="C241" s="237"/>
      <c r="D241" s="231" t="s">
        <v>141</v>
      </c>
      <c r="E241" s="238" t="s">
        <v>1</v>
      </c>
      <c r="F241" s="239" t="s">
        <v>346</v>
      </c>
      <c r="G241" s="237"/>
      <c r="H241" s="240">
        <v>26948</v>
      </c>
      <c r="I241" s="241"/>
      <c r="J241" s="237"/>
      <c r="K241" s="237"/>
      <c r="L241" s="242"/>
      <c r="M241" s="243"/>
      <c r="N241" s="244"/>
      <c r="O241" s="244"/>
      <c r="P241" s="244"/>
      <c r="Q241" s="244"/>
      <c r="R241" s="244"/>
      <c r="S241" s="244"/>
      <c r="T241" s="245"/>
      <c r="U241" s="13"/>
      <c r="V241" s="13"/>
      <c r="W241" s="13"/>
      <c r="X241" s="13"/>
      <c r="Y241" s="13"/>
      <c r="Z241" s="13"/>
      <c r="AA241" s="13"/>
      <c r="AB241" s="13"/>
      <c r="AC241" s="13"/>
      <c r="AD241" s="13"/>
      <c r="AE241" s="13"/>
      <c r="AT241" s="246" t="s">
        <v>141</v>
      </c>
      <c r="AU241" s="246" t="s">
        <v>89</v>
      </c>
      <c r="AV241" s="13" t="s">
        <v>89</v>
      </c>
      <c r="AW241" s="13" t="s">
        <v>37</v>
      </c>
      <c r="AX241" s="13" t="s">
        <v>79</v>
      </c>
      <c r="AY241" s="246" t="s">
        <v>130</v>
      </c>
    </row>
    <row r="242" s="13" customFormat="1">
      <c r="A242" s="13"/>
      <c r="B242" s="236"/>
      <c r="C242" s="237"/>
      <c r="D242" s="231" t="s">
        <v>141</v>
      </c>
      <c r="E242" s="238" t="s">
        <v>1</v>
      </c>
      <c r="F242" s="239" t="s">
        <v>347</v>
      </c>
      <c r="G242" s="237"/>
      <c r="H242" s="240">
        <v>7392</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141</v>
      </c>
      <c r="AU242" s="246" t="s">
        <v>89</v>
      </c>
      <c r="AV242" s="13" t="s">
        <v>89</v>
      </c>
      <c r="AW242" s="13" t="s">
        <v>37</v>
      </c>
      <c r="AX242" s="13" t="s">
        <v>79</v>
      </c>
      <c r="AY242" s="246" t="s">
        <v>130</v>
      </c>
    </row>
    <row r="243" s="13" customFormat="1">
      <c r="A243" s="13"/>
      <c r="B243" s="236"/>
      <c r="C243" s="237"/>
      <c r="D243" s="231" t="s">
        <v>141</v>
      </c>
      <c r="E243" s="238" t="s">
        <v>1</v>
      </c>
      <c r="F243" s="239" t="s">
        <v>348</v>
      </c>
      <c r="G243" s="237"/>
      <c r="H243" s="240">
        <v>11026</v>
      </c>
      <c r="I243" s="241"/>
      <c r="J243" s="237"/>
      <c r="K243" s="237"/>
      <c r="L243" s="242"/>
      <c r="M243" s="243"/>
      <c r="N243" s="244"/>
      <c r="O243" s="244"/>
      <c r="P243" s="244"/>
      <c r="Q243" s="244"/>
      <c r="R243" s="244"/>
      <c r="S243" s="244"/>
      <c r="T243" s="245"/>
      <c r="U243" s="13"/>
      <c r="V243" s="13"/>
      <c r="W243" s="13"/>
      <c r="X243" s="13"/>
      <c r="Y243" s="13"/>
      <c r="Z243" s="13"/>
      <c r="AA243" s="13"/>
      <c r="AB243" s="13"/>
      <c r="AC243" s="13"/>
      <c r="AD243" s="13"/>
      <c r="AE243" s="13"/>
      <c r="AT243" s="246" t="s">
        <v>141</v>
      </c>
      <c r="AU243" s="246" t="s">
        <v>89</v>
      </c>
      <c r="AV243" s="13" t="s">
        <v>89</v>
      </c>
      <c r="AW243" s="13" t="s">
        <v>37</v>
      </c>
      <c r="AX243" s="13" t="s">
        <v>79</v>
      </c>
      <c r="AY243" s="246" t="s">
        <v>130</v>
      </c>
    </row>
    <row r="244" s="14" customFormat="1">
      <c r="A244" s="14"/>
      <c r="B244" s="247"/>
      <c r="C244" s="248"/>
      <c r="D244" s="231" t="s">
        <v>141</v>
      </c>
      <c r="E244" s="249" t="s">
        <v>1</v>
      </c>
      <c r="F244" s="250" t="s">
        <v>216</v>
      </c>
      <c r="G244" s="248"/>
      <c r="H244" s="251">
        <v>45366</v>
      </c>
      <c r="I244" s="252"/>
      <c r="J244" s="248"/>
      <c r="K244" s="248"/>
      <c r="L244" s="253"/>
      <c r="M244" s="254"/>
      <c r="N244" s="255"/>
      <c r="O244" s="255"/>
      <c r="P244" s="255"/>
      <c r="Q244" s="255"/>
      <c r="R244" s="255"/>
      <c r="S244" s="255"/>
      <c r="T244" s="256"/>
      <c r="U244" s="14"/>
      <c r="V244" s="14"/>
      <c r="W244" s="14"/>
      <c r="X244" s="14"/>
      <c r="Y244" s="14"/>
      <c r="Z244" s="14"/>
      <c r="AA244" s="14"/>
      <c r="AB244" s="14"/>
      <c r="AC244" s="14"/>
      <c r="AD244" s="14"/>
      <c r="AE244" s="14"/>
      <c r="AT244" s="257" t="s">
        <v>141</v>
      </c>
      <c r="AU244" s="257" t="s">
        <v>89</v>
      </c>
      <c r="AV244" s="14" t="s">
        <v>137</v>
      </c>
      <c r="AW244" s="14" t="s">
        <v>37</v>
      </c>
      <c r="AX244" s="14" t="s">
        <v>87</v>
      </c>
      <c r="AY244" s="257" t="s">
        <v>130</v>
      </c>
    </row>
    <row r="245" s="2" customFormat="1" ht="14.4" customHeight="1">
      <c r="A245" s="38"/>
      <c r="B245" s="39"/>
      <c r="C245" s="218" t="s">
        <v>349</v>
      </c>
      <c r="D245" s="218" t="s">
        <v>132</v>
      </c>
      <c r="E245" s="219" t="s">
        <v>350</v>
      </c>
      <c r="F245" s="220" t="s">
        <v>351</v>
      </c>
      <c r="G245" s="221" t="s">
        <v>189</v>
      </c>
      <c r="H245" s="222">
        <v>733.20000000000005</v>
      </c>
      <c r="I245" s="223"/>
      <c r="J245" s="224">
        <f>ROUND(I245*H245,2)</f>
        <v>0</v>
      </c>
      <c r="K245" s="220" t="s">
        <v>136</v>
      </c>
      <c r="L245" s="44"/>
      <c r="M245" s="225" t="s">
        <v>1</v>
      </c>
      <c r="N245" s="226" t="s">
        <v>44</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137</v>
      </c>
      <c r="AT245" s="229" t="s">
        <v>132</v>
      </c>
      <c r="AU245" s="229" t="s">
        <v>89</v>
      </c>
      <c r="AY245" s="17" t="s">
        <v>130</v>
      </c>
      <c r="BE245" s="230">
        <f>IF(N245="základní",J245,0)</f>
        <v>0</v>
      </c>
      <c r="BF245" s="230">
        <f>IF(N245="snížená",J245,0)</f>
        <v>0</v>
      </c>
      <c r="BG245" s="230">
        <f>IF(N245="zákl. přenesená",J245,0)</f>
        <v>0</v>
      </c>
      <c r="BH245" s="230">
        <f>IF(N245="sníž. přenesená",J245,0)</f>
        <v>0</v>
      </c>
      <c r="BI245" s="230">
        <f>IF(N245="nulová",J245,0)</f>
        <v>0</v>
      </c>
      <c r="BJ245" s="17" t="s">
        <v>87</v>
      </c>
      <c r="BK245" s="230">
        <f>ROUND(I245*H245,2)</f>
        <v>0</v>
      </c>
      <c r="BL245" s="17" t="s">
        <v>137</v>
      </c>
      <c r="BM245" s="229" t="s">
        <v>352</v>
      </c>
    </row>
    <row r="246" s="2" customFormat="1">
      <c r="A246" s="38"/>
      <c r="B246" s="39"/>
      <c r="C246" s="40"/>
      <c r="D246" s="231" t="s">
        <v>139</v>
      </c>
      <c r="E246" s="40"/>
      <c r="F246" s="232" t="s">
        <v>353</v>
      </c>
      <c r="G246" s="40"/>
      <c r="H246" s="40"/>
      <c r="I246" s="233"/>
      <c r="J246" s="40"/>
      <c r="K246" s="40"/>
      <c r="L246" s="44"/>
      <c r="M246" s="234"/>
      <c r="N246" s="235"/>
      <c r="O246" s="91"/>
      <c r="P246" s="91"/>
      <c r="Q246" s="91"/>
      <c r="R246" s="91"/>
      <c r="S246" s="91"/>
      <c r="T246" s="92"/>
      <c r="U246" s="38"/>
      <c r="V246" s="38"/>
      <c r="W246" s="38"/>
      <c r="X246" s="38"/>
      <c r="Y246" s="38"/>
      <c r="Z246" s="38"/>
      <c r="AA246" s="38"/>
      <c r="AB246" s="38"/>
      <c r="AC246" s="38"/>
      <c r="AD246" s="38"/>
      <c r="AE246" s="38"/>
      <c r="AT246" s="17" t="s">
        <v>139</v>
      </c>
      <c r="AU246" s="17" t="s">
        <v>89</v>
      </c>
    </row>
    <row r="247" s="12" customFormat="1" ht="22.8" customHeight="1">
      <c r="A247" s="12"/>
      <c r="B247" s="202"/>
      <c r="C247" s="203"/>
      <c r="D247" s="204" t="s">
        <v>78</v>
      </c>
      <c r="E247" s="216" t="s">
        <v>181</v>
      </c>
      <c r="F247" s="216" t="s">
        <v>354</v>
      </c>
      <c r="G247" s="203"/>
      <c r="H247" s="203"/>
      <c r="I247" s="206"/>
      <c r="J247" s="217">
        <f>BK247</f>
        <v>0</v>
      </c>
      <c r="K247" s="203"/>
      <c r="L247" s="208"/>
      <c r="M247" s="209"/>
      <c r="N247" s="210"/>
      <c r="O247" s="210"/>
      <c r="P247" s="211">
        <f>SUM(P248:P307)</f>
        <v>0</v>
      </c>
      <c r="Q247" s="210"/>
      <c r="R247" s="211">
        <f>SUM(R248:R307)</f>
        <v>8.3602749999999979</v>
      </c>
      <c r="S247" s="210"/>
      <c r="T247" s="212">
        <f>SUM(T248:T307)</f>
        <v>0.18000000000000002</v>
      </c>
      <c r="U247" s="12"/>
      <c r="V247" s="12"/>
      <c r="W247" s="12"/>
      <c r="X247" s="12"/>
      <c r="Y247" s="12"/>
      <c r="Z247" s="12"/>
      <c r="AA247" s="12"/>
      <c r="AB247" s="12"/>
      <c r="AC247" s="12"/>
      <c r="AD247" s="12"/>
      <c r="AE247" s="12"/>
      <c r="AR247" s="213" t="s">
        <v>87</v>
      </c>
      <c r="AT247" s="214" t="s">
        <v>78</v>
      </c>
      <c r="AU247" s="214" t="s">
        <v>87</v>
      </c>
      <c r="AY247" s="213" t="s">
        <v>130</v>
      </c>
      <c r="BK247" s="215">
        <f>SUM(BK248:BK307)</f>
        <v>0</v>
      </c>
    </row>
    <row r="248" s="2" customFormat="1" ht="14.4" customHeight="1">
      <c r="A248" s="38"/>
      <c r="B248" s="39"/>
      <c r="C248" s="218" t="s">
        <v>355</v>
      </c>
      <c r="D248" s="218" t="s">
        <v>132</v>
      </c>
      <c r="E248" s="219" t="s">
        <v>356</v>
      </c>
      <c r="F248" s="220" t="s">
        <v>357</v>
      </c>
      <c r="G248" s="221" t="s">
        <v>189</v>
      </c>
      <c r="H248" s="222">
        <v>6256</v>
      </c>
      <c r="I248" s="223"/>
      <c r="J248" s="224">
        <f>ROUND(I248*H248,2)</f>
        <v>0</v>
      </c>
      <c r="K248" s="220" t="s">
        <v>136</v>
      </c>
      <c r="L248" s="44"/>
      <c r="M248" s="225" t="s">
        <v>1</v>
      </c>
      <c r="N248" s="226" t="s">
        <v>44</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137</v>
      </c>
      <c r="AT248" s="229" t="s">
        <v>132</v>
      </c>
      <c r="AU248" s="229" t="s">
        <v>89</v>
      </c>
      <c r="AY248" s="17" t="s">
        <v>130</v>
      </c>
      <c r="BE248" s="230">
        <f>IF(N248="základní",J248,0)</f>
        <v>0</v>
      </c>
      <c r="BF248" s="230">
        <f>IF(N248="snížená",J248,0)</f>
        <v>0</v>
      </c>
      <c r="BG248" s="230">
        <f>IF(N248="zákl. přenesená",J248,0)</f>
        <v>0</v>
      </c>
      <c r="BH248" s="230">
        <f>IF(N248="sníž. přenesená",J248,0)</f>
        <v>0</v>
      </c>
      <c r="BI248" s="230">
        <f>IF(N248="nulová",J248,0)</f>
        <v>0</v>
      </c>
      <c r="BJ248" s="17" t="s">
        <v>87</v>
      </c>
      <c r="BK248" s="230">
        <f>ROUND(I248*H248,2)</f>
        <v>0</v>
      </c>
      <c r="BL248" s="17" t="s">
        <v>137</v>
      </c>
      <c r="BM248" s="229" t="s">
        <v>358</v>
      </c>
    </row>
    <row r="249" s="2" customFormat="1">
      <c r="A249" s="38"/>
      <c r="B249" s="39"/>
      <c r="C249" s="40"/>
      <c r="D249" s="231" t="s">
        <v>139</v>
      </c>
      <c r="E249" s="40"/>
      <c r="F249" s="232" t="s">
        <v>359</v>
      </c>
      <c r="G249" s="40"/>
      <c r="H249" s="40"/>
      <c r="I249" s="233"/>
      <c r="J249" s="40"/>
      <c r="K249" s="40"/>
      <c r="L249" s="44"/>
      <c r="M249" s="234"/>
      <c r="N249" s="235"/>
      <c r="O249" s="91"/>
      <c r="P249" s="91"/>
      <c r="Q249" s="91"/>
      <c r="R249" s="91"/>
      <c r="S249" s="91"/>
      <c r="T249" s="92"/>
      <c r="U249" s="38"/>
      <c r="V249" s="38"/>
      <c r="W249" s="38"/>
      <c r="X249" s="38"/>
      <c r="Y249" s="38"/>
      <c r="Z249" s="38"/>
      <c r="AA249" s="38"/>
      <c r="AB249" s="38"/>
      <c r="AC249" s="38"/>
      <c r="AD249" s="38"/>
      <c r="AE249" s="38"/>
      <c r="AT249" s="17" t="s">
        <v>139</v>
      </c>
      <c r="AU249" s="17" t="s">
        <v>89</v>
      </c>
    </row>
    <row r="250" s="13" customFormat="1">
      <c r="A250" s="13"/>
      <c r="B250" s="236"/>
      <c r="C250" s="237"/>
      <c r="D250" s="231" t="s">
        <v>141</v>
      </c>
      <c r="E250" s="238" t="s">
        <v>1</v>
      </c>
      <c r="F250" s="239" t="s">
        <v>360</v>
      </c>
      <c r="G250" s="237"/>
      <c r="H250" s="240">
        <v>6256</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141</v>
      </c>
      <c r="AU250" s="246" t="s">
        <v>89</v>
      </c>
      <c r="AV250" s="13" t="s">
        <v>89</v>
      </c>
      <c r="AW250" s="13" t="s">
        <v>37</v>
      </c>
      <c r="AX250" s="13" t="s">
        <v>87</v>
      </c>
      <c r="AY250" s="246" t="s">
        <v>130</v>
      </c>
    </row>
    <row r="251" s="2" customFormat="1" ht="14.4" customHeight="1">
      <c r="A251" s="38"/>
      <c r="B251" s="39"/>
      <c r="C251" s="218" t="s">
        <v>361</v>
      </c>
      <c r="D251" s="218" t="s">
        <v>132</v>
      </c>
      <c r="E251" s="219" t="s">
        <v>362</v>
      </c>
      <c r="F251" s="220" t="s">
        <v>363</v>
      </c>
      <c r="G251" s="221" t="s">
        <v>135</v>
      </c>
      <c r="H251" s="222">
        <v>1696.25</v>
      </c>
      <c r="I251" s="223"/>
      <c r="J251" s="224">
        <f>ROUND(I251*H251,2)</f>
        <v>0</v>
      </c>
      <c r="K251" s="220" t="s">
        <v>136</v>
      </c>
      <c r="L251" s="44"/>
      <c r="M251" s="225" t="s">
        <v>1</v>
      </c>
      <c r="N251" s="226" t="s">
        <v>44</v>
      </c>
      <c r="O251" s="91"/>
      <c r="P251" s="227">
        <f>O251*H251</f>
        <v>0</v>
      </c>
      <c r="Q251" s="227">
        <v>1.0000000000000001E-05</v>
      </c>
      <c r="R251" s="227">
        <f>Q251*H251</f>
        <v>0.016962500000000002</v>
      </c>
      <c r="S251" s="227">
        <v>0</v>
      </c>
      <c r="T251" s="228">
        <f>S251*H251</f>
        <v>0</v>
      </c>
      <c r="U251" s="38"/>
      <c r="V251" s="38"/>
      <c r="W251" s="38"/>
      <c r="X251" s="38"/>
      <c r="Y251" s="38"/>
      <c r="Z251" s="38"/>
      <c r="AA251" s="38"/>
      <c r="AB251" s="38"/>
      <c r="AC251" s="38"/>
      <c r="AD251" s="38"/>
      <c r="AE251" s="38"/>
      <c r="AR251" s="229" t="s">
        <v>137</v>
      </c>
      <c r="AT251" s="229" t="s">
        <v>132</v>
      </c>
      <c r="AU251" s="229" t="s">
        <v>89</v>
      </c>
      <c r="AY251" s="17" t="s">
        <v>130</v>
      </c>
      <c r="BE251" s="230">
        <f>IF(N251="základní",J251,0)</f>
        <v>0</v>
      </c>
      <c r="BF251" s="230">
        <f>IF(N251="snížená",J251,0)</f>
        <v>0</v>
      </c>
      <c r="BG251" s="230">
        <f>IF(N251="zákl. přenesená",J251,0)</f>
        <v>0</v>
      </c>
      <c r="BH251" s="230">
        <f>IF(N251="sníž. přenesená",J251,0)</f>
        <v>0</v>
      </c>
      <c r="BI251" s="230">
        <f>IF(N251="nulová",J251,0)</f>
        <v>0</v>
      </c>
      <c r="BJ251" s="17" t="s">
        <v>87</v>
      </c>
      <c r="BK251" s="230">
        <f>ROUND(I251*H251,2)</f>
        <v>0</v>
      </c>
      <c r="BL251" s="17" t="s">
        <v>137</v>
      </c>
      <c r="BM251" s="229" t="s">
        <v>364</v>
      </c>
    </row>
    <row r="252" s="2" customFormat="1">
      <c r="A252" s="38"/>
      <c r="B252" s="39"/>
      <c r="C252" s="40"/>
      <c r="D252" s="231" t="s">
        <v>139</v>
      </c>
      <c r="E252" s="40"/>
      <c r="F252" s="232" t="s">
        <v>359</v>
      </c>
      <c r="G252" s="40"/>
      <c r="H252" s="40"/>
      <c r="I252" s="233"/>
      <c r="J252" s="40"/>
      <c r="K252" s="40"/>
      <c r="L252" s="44"/>
      <c r="M252" s="234"/>
      <c r="N252" s="235"/>
      <c r="O252" s="91"/>
      <c r="P252" s="91"/>
      <c r="Q252" s="91"/>
      <c r="R252" s="91"/>
      <c r="S252" s="91"/>
      <c r="T252" s="92"/>
      <c r="U252" s="38"/>
      <c r="V252" s="38"/>
      <c r="W252" s="38"/>
      <c r="X252" s="38"/>
      <c r="Y252" s="38"/>
      <c r="Z252" s="38"/>
      <c r="AA252" s="38"/>
      <c r="AB252" s="38"/>
      <c r="AC252" s="38"/>
      <c r="AD252" s="38"/>
      <c r="AE252" s="38"/>
      <c r="AT252" s="17" t="s">
        <v>139</v>
      </c>
      <c r="AU252" s="17" t="s">
        <v>89</v>
      </c>
    </row>
    <row r="253" s="13" customFormat="1">
      <c r="A253" s="13"/>
      <c r="B253" s="236"/>
      <c r="C253" s="237"/>
      <c r="D253" s="231" t="s">
        <v>141</v>
      </c>
      <c r="E253" s="238" t="s">
        <v>1</v>
      </c>
      <c r="F253" s="239" t="s">
        <v>365</v>
      </c>
      <c r="G253" s="237"/>
      <c r="H253" s="240">
        <v>1696.25</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141</v>
      </c>
      <c r="AU253" s="246" t="s">
        <v>89</v>
      </c>
      <c r="AV253" s="13" t="s">
        <v>89</v>
      </c>
      <c r="AW253" s="13" t="s">
        <v>37</v>
      </c>
      <c r="AX253" s="13" t="s">
        <v>87</v>
      </c>
      <c r="AY253" s="246" t="s">
        <v>130</v>
      </c>
    </row>
    <row r="254" s="2" customFormat="1" ht="24.15" customHeight="1">
      <c r="A254" s="38"/>
      <c r="B254" s="39"/>
      <c r="C254" s="218" t="s">
        <v>366</v>
      </c>
      <c r="D254" s="218" t="s">
        <v>132</v>
      </c>
      <c r="E254" s="219" t="s">
        <v>367</v>
      </c>
      <c r="F254" s="220" t="s">
        <v>368</v>
      </c>
      <c r="G254" s="221" t="s">
        <v>189</v>
      </c>
      <c r="H254" s="222">
        <v>728</v>
      </c>
      <c r="I254" s="223"/>
      <c r="J254" s="224">
        <f>ROUND(I254*H254,2)</f>
        <v>0</v>
      </c>
      <c r="K254" s="220" t="s">
        <v>136</v>
      </c>
      <c r="L254" s="44"/>
      <c r="M254" s="225" t="s">
        <v>1</v>
      </c>
      <c r="N254" s="226" t="s">
        <v>44</v>
      </c>
      <c r="O254" s="91"/>
      <c r="P254" s="227">
        <f>O254*H254</f>
        <v>0</v>
      </c>
      <c r="Q254" s="227">
        <v>0.00011</v>
      </c>
      <c r="R254" s="227">
        <f>Q254*H254</f>
        <v>0.080079999999999998</v>
      </c>
      <c r="S254" s="227">
        <v>0</v>
      </c>
      <c r="T254" s="228">
        <f>S254*H254</f>
        <v>0</v>
      </c>
      <c r="U254" s="38"/>
      <c r="V254" s="38"/>
      <c r="W254" s="38"/>
      <c r="X254" s="38"/>
      <c r="Y254" s="38"/>
      <c r="Z254" s="38"/>
      <c r="AA254" s="38"/>
      <c r="AB254" s="38"/>
      <c r="AC254" s="38"/>
      <c r="AD254" s="38"/>
      <c r="AE254" s="38"/>
      <c r="AR254" s="229" t="s">
        <v>137</v>
      </c>
      <c r="AT254" s="229" t="s">
        <v>132</v>
      </c>
      <c r="AU254" s="229" t="s">
        <v>89</v>
      </c>
      <c r="AY254" s="17" t="s">
        <v>130</v>
      </c>
      <c r="BE254" s="230">
        <f>IF(N254="základní",J254,0)</f>
        <v>0</v>
      </c>
      <c r="BF254" s="230">
        <f>IF(N254="snížená",J254,0)</f>
        <v>0</v>
      </c>
      <c r="BG254" s="230">
        <f>IF(N254="zákl. přenesená",J254,0)</f>
        <v>0</v>
      </c>
      <c r="BH254" s="230">
        <f>IF(N254="sníž. přenesená",J254,0)</f>
        <v>0</v>
      </c>
      <c r="BI254" s="230">
        <f>IF(N254="nulová",J254,0)</f>
        <v>0</v>
      </c>
      <c r="BJ254" s="17" t="s">
        <v>87</v>
      </c>
      <c r="BK254" s="230">
        <f>ROUND(I254*H254,2)</f>
        <v>0</v>
      </c>
      <c r="BL254" s="17" t="s">
        <v>137</v>
      </c>
      <c r="BM254" s="229" t="s">
        <v>369</v>
      </c>
    </row>
    <row r="255" s="2" customFormat="1">
      <c r="A255" s="38"/>
      <c r="B255" s="39"/>
      <c r="C255" s="40"/>
      <c r="D255" s="231" t="s">
        <v>139</v>
      </c>
      <c r="E255" s="40"/>
      <c r="F255" s="232" t="s">
        <v>370</v>
      </c>
      <c r="G255" s="40"/>
      <c r="H255" s="40"/>
      <c r="I255" s="233"/>
      <c r="J255" s="40"/>
      <c r="K255" s="40"/>
      <c r="L255" s="44"/>
      <c r="M255" s="234"/>
      <c r="N255" s="235"/>
      <c r="O255" s="91"/>
      <c r="P255" s="91"/>
      <c r="Q255" s="91"/>
      <c r="R255" s="91"/>
      <c r="S255" s="91"/>
      <c r="T255" s="92"/>
      <c r="U255" s="38"/>
      <c r="V255" s="38"/>
      <c r="W255" s="38"/>
      <c r="X255" s="38"/>
      <c r="Y255" s="38"/>
      <c r="Z255" s="38"/>
      <c r="AA255" s="38"/>
      <c r="AB255" s="38"/>
      <c r="AC255" s="38"/>
      <c r="AD255" s="38"/>
      <c r="AE255" s="38"/>
      <c r="AT255" s="17" t="s">
        <v>139</v>
      </c>
      <c r="AU255" s="17" t="s">
        <v>89</v>
      </c>
    </row>
    <row r="256" s="13" customFormat="1">
      <c r="A256" s="13"/>
      <c r="B256" s="236"/>
      <c r="C256" s="237"/>
      <c r="D256" s="231" t="s">
        <v>141</v>
      </c>
      <c r="E256" s="238" t="s">
        <v>1</v>
      </c>
      <c r="F256" s="239" t="s">
        <v>371</v>
      </c>
      <c r="G256" s="237"/>
      <c r="H256" s="240">
        <v>728</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141</v>
      </c>
      <c r="AU256" s="246" t="s">
        <v>89</v>
      </c>
      <c r="AV256" s="13" t="s">
        <v>89</v>
      </c>
      <c r="AW256" s="13" t="s">
        <v>37</v>
      </c>
      <c r="AX256" s="13" t="s">
        <v>87</v>
      </c>
      <c r="AY256" s="246" t="s">
        <v>130</v>
      </c>
    </row>
    <row r="257" s="2" customFormat="1" ht="24.15" customHeight="1">
      <c r="A257" s="38"/>
      <c r="B257" s="39"/>
      <c r="C257" s="218" t="s">
        <v>372</v>
      </c>
      <c r="D257" s="218" t="s">
        <v>132</v>
      </c>
      <c r="E257" s="219" t="s">
        <v>373</v>
      </c>
      <c r="F257" s="220" t="s">
        <v>374</v>
      </c>
      <c r="G257" s="221" t="s">
        <v>189</v>
      </c>
      <c r="H257" s="222">
        <v>728</v>
      </c>
      <c r="I257" s="223"/>
      <c r="J257" s="224">
        <f>ROUND(I257*H257,2)</f>
        <v>0</v>
      </c>
      <c r="K257" s="220" t="s">
        <v>136</v>
      </c>
      <c r="L257" s="44"/>
      <c r="M257" s="225" t="s">
        <v>1</v>
      </c>
      <c r="N257" s="226" t="s">
        <v>44</v>
      </c>
      <c r="O257" s="91"/>
      <c r="P257" s="227">
        <f>O257*H257</f>
        <v>0</v>
      </c>
      <c r="Q257" s="227">
        <v>0.00033</v>
      </c>
      <c r="R257" s="227">
        <f>Q257*H257</f>
        <v>0.24024000000000001</v>
      </c>
      <c r="S257" s="227">
        <v>0</v>
      </c>
      <c r="T257" s="228">
        <f>S257*H257</f>
        <v>0</v>
      </c>
      <c r="U257" s="38"/>
      <c r="V257" s="38"/>
      <c r="W257" s="38"/>
      <c r="X257" s="38"/>
      <c r="Y257" s="38"/>
      <c r="Z257" s="38"/>
      <c r="AA257" s="38"/>
      <c r="AB257" s="38"/>
      <c r="AC257" s="38"/>
      <c r="AD257" s="38"/>
      <c r="AE257" s="38"/>
      <c r="AR257" s="229" t="s">
        <v>137</v>
      </c>
      <c r="AT257" s="229" t="s">
        <v>132</v>
      </c>
      <c r="AU257" s="229" t="s">
        <v>89</v>
      </c>
      <c r="AY257" s="17" t="s">
        <v>130</v>
      </c>
      <c r="BE257" s="230">
        <f>IF(N257="základní",J257,0)</f>
        <v>0</v>
      </c>
      <c r="BF257" s="230">
        <f>IF(N257="snížená",J257,0)</f>
        <v>0</v>
      </c>
      <c r="BG257" s="230">
        <f>IF(N257="zákl. přenesená",J257,0)</f>
        <v>0</v>
      </c>
      <c r="BH257" s="230">
        <f>IF(N257="sníž. přenesená",J257,0)</f>
        <v>0</v>
      </c>
      <c r="BI257" s="230">
        <f>IF(N257="nulová",J257,0)</f>
        <v>0</v>
      </c>
      <c r="BJ257" s="17" t="s">
        <v>87</v>
      </c>
      <c r="BK257" s="230">
        <f>ROUND(I257*H257,2)</f>
        <v>0</v>
      </c>
      <c r="BL257" s="17" t="s">
        <v>137</v>
      </c>
      <c r="BM257" s="229" t="s">
        <v>375</v>
      </c>
    </row>
    <row r="258" s="2" customFormat="1">
      <c r="A258" s="38"/>
      <c r="B258" s="39"/>
      <c r="C258" s="40"/>
      <c r="D258" s="231" t="s">
        <v>139</v>
      </c>
      <c r="E258" s="40"/>
      <c r="F258" s="232" t="s">
        <v>376</v>
      </c>
      <c r="G258" s="40"/>
      <c r="H258" s="40"/>
      <c r="I258" s="233"/>
      <c r="J258" s="40"/>
      <c r="K258" s="40"/>
      <c r="L258" s="44"/>
      <c r="M258" s="234"/>
      <c r="N258" s="235"/>
      <c r="O258" s="91"/>
      <c r="P258" s="91"/>
      <c r="Q258" s="91"/>
      <c r="R258" s="91"/>
      <c r="S258" s="91"/>
      <c r="T258" s="92"/>
      <c r="U258" s="38"/>
      <c r="V258" s="38"/>
      <c r="W258" s="38"/>
      <c r="X258" s="38"/>
      <c r="Y258" s="38"/>
      <c r="Z258" s="38"/>
      <c r="AA258" s="38"/>
      <c r="AB258" s="38"/>
      <c r="AC258" s="38"/>
      <c r="AD258" s="38"/>
      <c r="AE258" s="38"/>
      <c r="AT258" s="17" t="s">
        <v>139</v>
      </c>
      <c r="AU258" s="17" t="s">
        <v>89</v>
      </c>
    </row>
    <row r="259" s="2" customFormat="1" ht="24.15" customHeight="1">
      <c r="A259" s="38"/>
      <c r="B259" s="39"/>
      <c r="C259" s="218" t="s">
        <v>377</v>
      </c>
      <c r="D259" s="218" t="s">
        <v>132</v>
      </c>
      <c r="E259" s="219" t="s">
        <v>378</v>
      </c>
      <c r="F259" s="220" t="s">
        <v>379</v>
      </c>
      <c r="G259" s="221" t="s">
        <v>189</v>
      </c>
      <c r="H259" s="222">
        <v>160</v>
      </c>
      <c r="I259" s="223"/>
      <c r="J259" s="224">
        <f>ROUND(I259*H259,2)</f>
        <v>0</v>
      </c>
      <c r="K259" s="220" t="s">
        <v>136</v>
      </c>
      <c r="L259" s="44"/>
      <c r="M259" s="225" t="s">
        <v>1</v>
      </c>
      <c r="N259" s="226" t="s">
        <v>44</v>
      </c>
      <c r="O259" s="91"/>
      <c r="P259" s="227">
        <f>O259*H259</f>
        <v>0</v>
      </c>
      <c r="Q259" s="227">
        <v>0.00011</v>
      </c>
      <c r="R259" s="227">
        <f>Q259*H259</f>
        <v>0.017600000000000001</v>
      </c>
      <c r="S259" s="227">
        <v>0</v>
      </c>
      <c r="T259" s="228">
        <f>S259*H259</f>
        <v>0</v>
      </c>
      <c r="U259" s="38"/>
      <c r="V259" s="38"/>
      <c r="W259" s="38"/>
      <c r="X259" s="38"/>
      <c r="Y259" s="38"/>
      <c r="Z259" s="38"/>
      <c r="AA259" s="38"/>
      <c r="AB259" s="38"/>
      <c r="AC259" s="38"/>
      <c r="AD259" s="38"/>
      <c r="AE259" s="38"/>
      <c r="AR259" s="229" t="s">
        <v>137</v>
      </c>
      <c r="AT259" s="229" t="s">
        <v>132</v>
      </c>
      <c r="AU259" s="229" t="s">
        <v>89</v>
      </c>
      <c r="AY259" s="17" t="s">
        <v>130</v>
      </c>
      <c r="BE259" s="230">
        <f>IF(N259="základní",J259,0)</f>
        <v>0</v>
      </c>
      <c r="BF259" s="230">
        <f>IF(N259="snížená",J259,0)</f>
        <v>0</v>
      </c>
      <c r="BG259" s="230">
        <f>IF(N259="zákl. přenesená",J259,0)</f>
        <v>0</v>
      </c>
      <c r="BH259" s="230">
        <f>IF(N259="sníž. přenesená",J259,0)</f>
        <v>0</v>
      </c>
      <c r="BI259" s="230">
        <f>IF(N259="nulová",J259,0)</f>
        <v>0</v>
      </c>
      <c r="BJ259" s="17" t="s">
        <v>87</v>
      </c>
      <c r="BK259" s="230">
        <f>ROUND(I259*H259,2)</f>
        <v>0</v>
      </c>
      <c r="BL259" s="17" t="s">
        <v>137</v>
      </c>
      <c r="BM259" s="229" t="s">
        <v>380</v>
      </c>
    </row>
    <row r="260" s="2" customFormat="1">
      <c r="A260" s="38"/>
      <c r="B260" s="39"/>
      <c r="C260" s="40"/>
      <c r="D260" s="231" t="s">
        <v>139</v>
      </c>
      <c r="E260" s="40"/>
      <c r="F260" s="232" t="s">
        <v>370</v>
      </c>
      <c r="G260" s="40"/>
      <c r="H260" s="40"/>
      <c r="I260" s="233"/>
      <c r="J260" s="40"/>
      <c r="K260" s="40"/>
      <c r="L260" s="44"/>
      <c r="M260" s="234"/>
      <c r="N260" s="235"/>
      <c r="O260" s="91"/>
      <c r="P260" s="91"/>
      <c r="Q260" s="91"/>
      <c r="R260" s="91"/>
      <c r="S260" s="91"/>
      <c r="T260" s="92"/>
      <c r="U260" s="38"/>
      <c r="V260" s="38"/>
      <c r="W260" s="38"/>
      <c r="X260" s="38"/>
      <c r="Y260" s="38"/>
      <c r="Z260" s="38"/>
      <c r="AA260" s="38"/>
      <c r="AB260" s="38"/>
      <c r="AC260" s="38"/>
      <c r="AD260" s="38"/>
      <c r="AE260" s="38"/>
      <c r="AT260" s="17" t="s">
        <v>139</v>
      </c>
      <c r="AU260" s="17" t="s">
        <v>89</v>
      </c>
    </row>
    <row r="261" s="13" customFormat="1">
      <c r="A261" s="13"/>
      <c r="B261" s="236"/>
      <c r="C261" s="237"/>
      <c r="D261" s="231" t="s">
        <v>141</v>
      </c>
      <c r="E261" s="238" t="s">
        <v>1</v>
      </c>
      <c r="F261" s="239" t="s">
        <v>381</v>
      </c>
      <c r="G261" s="237"/>
      <c r="H261" s="240">
        <v>160</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141</v>
      </c>
      <c r="AU261" s="246" t="s">
        <v>89</v>
      </c>
      <c r="AV261" s="13" t="s">
        <v>89</v>
      </c>
      <c r="AW261" s="13" t="s">
        <v>37</v>
      </c>
      <c r="AX261" s="13" t="s">
        <v>87</v>
      </c>
      <c r="AY261" s="246" t="s">
        <v>130</v>
      </c>
    </row>
    <row r="262" s="2" customFormat="1" ht="24.15" customHeight="1">
      <c r="A262" s="38"/>
      <c r="B262" s="39"/>
      <c r="C262" s="218" t="s">
        <v>382</v>
      </c>
      <c r="D262" s="218" t="s">
        <v>132</v>
      </c>
      <c r="E262" s="219" t="s">
        <v>383</v>
      </c>
      <c r="F262" s="220" t="s">
        <v>384</v>
      </c>
      <c r="G262" s="221" t="s">
        <v>189</v>
      </c>
      <c r="H262" s="222">
        <v>160</v>
      </c>
      <c r="I262" s="223"/>
      <c r="J262" s="224">
        <f>ROUND(I262*H262,2)</f>
        <v>0</v>
      </c>
      <c r="K262" s="220" t="s">
        <v>136</v>
      </c>
      <c r="L262" s="44"/>
      <c r="M262" s="225" t="s">
        <v>1</v>
      </c>
      <c r="N262" s="226" t="s">
        <v>44</v>
      </c>
      <c r="O262" s="91"/>
      <c r="P262" s="227">
        <f>O262*H262</f>
        <v>0</v>
      </c>
      <c r="Q262" s="227">
        <v>0.00033</v>
      </c>
      <c r="R262" s="227">
        <f>Q262*H262</f>
        <v>0.0528</v>
      </c>
      <c r="S262" s="227">
        <v>0</v>
      </c>
      <c r="T262" s="228">
        <f>S262*H262</f>
        <v>0</v>
      </c>
      <c r="U262" s="38"/>
      <c r="V262" s="38"/>
      <c r="W262" s="38"/>
      <c r="X262" s="38"/>
      <c r="Y262" s="38"/>
      <c r="Z262" s="38"/>
      <c r="AA262" s="38"/>
      <c r="AB262" s="38"/>
      <c r="AC262" s="38"/>
      <c r="AD262" s="38"/>
      <c r="AE262" s="38"/>
      <c r="AR262" s="229" t="s">
        <v>137</v>
      </c>
      <c r="AT262" s="229" t="s">
        <v>132</v>
      </c>
      <c r="AU262" s="229" t="s">
        <v>89</v>
      </c>
      <c r="AY262" s="17" t="s">
        <v>130</v>
      </c>
      <c r="BE262" s="230">
        <f>IF(N262="základní",J262,0)</f>
        <v>0</v>
      </c>
      <c r="BF262" s="230">
        <f>IF(N262="snížená",J262,0)</f>
        <v>0</v>
      </c>
      <c r="BG262" s="230">
        <f>IF(N262="zákl. přenesená",J262,0)</f>
        <v>0</v>
      </c>
      <c r="BH262" s="230">
        <f>IF(N262="sníž. přenesená",J262,0)</f>
        <v>0</v>
      </c>
      <c r="BI262" s="230">
        <f>IF(N262="nulová",J262,0)</f>
        <v>0</v>
      </c>
      <c r="BJ262" s="17" t="s">
        <v>87</v>
      </c>
      <c r="BK262" s="230">
        <f>ROUND(I262*H262,2)</f>
        <v>0</v>
      </c>
      <c r="BL262" s="17" t="s">
        <v>137</v>
      </c>
      <c r="BM262" s="229" t="s">
        <v>385</v>
      </c>
    </row>
    <row r="263" s="2" customFormat="1">
      <c r="A263" s="38"/>
      <c r="B263" s="39"/>
      <c r="C263" s="40"/>
      <c r="D263" s="231" t="s">
        <v>139</v>
      </c>
      <c r="E263" s="40"/>
      <c r="F263" s="232" t="s">
        <v>376</v>
      </c>
      <c r="G263" s="40"/>
      <c r="H263" s="40"/>
      <c r="I263" s="233"/>
      <c r="J263" s="40"/>
      <c r="K263" s="40"/>
      <c r="L263" s="44"/>
      <c r="M263" s="234"/>
      <c r="N263" s="235"/>
      <c r="O263" s="91"/>
      <c r="P263" s="91"/>
      <c r="Q263" s="91"/>
      <c r="R263" s="91"/>
      <c r="S263" s="91"/>
      <c r="T263" s="92"/>
      <c r="U263" s="38"/>
      <c r="V263" s="38"/>
      <c r="W263" s="38"/>
      <c r="X263" s="38"/>
      <c r="Y263" s="38"/>
      <c r="Z263" s="38"/>
      <c r="AA263" s="38"/>
      <c r="AB263" s="38"/>
      <c r="AC263" s="38"/>
      <c r="AD263" s="38"/>
      <c r="AE263" s="38"/>
      <c r="AT263" s="17" t="s">
        <v>139</v>
      </c>
      <c r="AU263" s="17" t="s">
        <v>89</v>
      </c>
    </row>
    <row r="264" s="2" customFormat="1" ht="24.15" customHeight="1">
      <c r="A264" s="38"/>
      <c r="B264" s="39"/>
      <c r="C264" s="218" t="s">
        <v>386</v>
      </c>
      <c r="D264" s="218" t="s">
        <v>132</v>
      </c>
      <c r="E264" s="219" t="s">
        <v>387</v>
      </c>
      <c r="F264" s="220" t="s">
        <v>388</v>
      </c>
      <c r="G264" s="221" t="s">
        <v>189</v>
      </c>
      <c r="H264" s="222">
        <v>3831</v>
      </c>
      <c r="I264" s="223"/>
      <c r="J264" s="224">
        <f>ROUND(I264*H264,2)</f>
        <v>0</v>
      </c>
      <c r="K264" s="220" t="s">
        <v>136</v>
      </c>
      <c r="L264" s="44"/>
      <c r="M264" s="225" t="s">
        <v>1</v>
      </c>
      <c r="N264" s="226" t="s">
        <v>44</v>
      </c>
      <c r="O264" s="91"/>
      <c r="P264" s="227">
        <f>O264*H264</f>
        <v>0</v>
      </c>
      <c r="Q264" s="227">
        <v>4.0000000000000003E-05</v>
      </c>
      <c r="R264" s="227">
        <f>Q264*H264</f>
        <v>0.15324000000000002</v>
      </c>
      <c r="S264" s="227">
        <v>0</v>
      </c>
      <c r="T264" s="228">
        <f>S264*H264</f>
        <v>0</v>
      </c>
      <c r="U264" s="38"/>
      <c r="V264" s="38"/>
      <c r="W264" s="38"/>
      <c r="X264" s="38"/>
      <c r="Y264" s="38"/>
      <c r="Z264" s="38"/>
      <c r="AA264" s="38"/>
      <c r="AB264" s="38"/>
      <c r="AC264" s="38"/>
      <c r="AD264" s="38"/>
      <c r="AE264" s="38"/>
      <c r="AR264" s="229" t="s">
        <v>137</v>
      </c>
      <c r="AT264" s="229" t="s">
        <v>132</v>
      </c>
      <c r="AU264" s="229" t="s">
        <v>89</v>
      </c>
      <c r="AY264" s="17" t="s">
        <v>130</v>
      </c>
      <c r="BE264" s="230">
        <f>IF(N264="základní",J264,0)</f>
        <v>0</v>
      </c>
      <c r="BF264" s="230">
        <f>IF(N264="snížená",J264,0)</f>
        <v>0</v>
      </c>
      <c r="BG264" s="230">
        <f>IF(N264="zákl. přenesená",J264,0)</f>
        <v>0</v>
      </c>
      <c r="BH264" s="230">
        <f>IF(N264="sníž. přenesená",J264,0)</f>
        <v>0</v>
      </c>
      <c r="BI264" s="230">
        <f>IF(N264="nulová",J264,0)</f>
        <v>0</v>
      </c>
      <c r="BJ264" s="17" t="s">
        <v>87</v>
      </c>
      <c r="BK264" s="230">
        <f>ROUND(I264*H264,2)</f>
        <v>0</v>
      </c>
      <c r="BL264" s="17" t="s">
        <v>137</v>
      </c>
      <c r="BM264" s="229" t="s">
        <v>389</v>
      </c>
    </row>
    <row r="265" s="2" customFormat="1">
      <c r="A265" s="38"/>
      <c r="B265" s="39"/>
      <c r="C265" s="40"/>
      <c r="D265" s="231" t="s">
        <v>139</v>
      </c>
      <c r="E265" s="40"/>
      <c r="F265" s="232" t="s">
        <v>370</v>
      </c>
      <c r="G265" s="40"/>
      <c r="H265" s="40"/>
      <c r="I265" s="233"/>
      <c r="J265" s="40"/>
      <c r="K265" s="40"/>
      <c r="L265" s="44"/>
      <c r="M265" s="234"/>
      <c r="N265" s="235"/>
      <c r="O265" s="91"/>
      <c r="P265" s="91"/>
      <c r="Q265" s="91"/>
      <c r="R265" s="91"/>
      <c r="S265" s="91"/>
      <c r="T265" s="92"/>
      <c r="U265" s="38"/>
      <c r="V265" s="38"/>
      <c r="W265" s="38"/>
      <c r="X265" s="38"/>
      <c r="Y265" s="38"/>
      <c r="Z265" s="38"/>
      <c r="AA265" s="38"/>
      <c r="AB265" s="38"/>
      <c r="AC265" s="38"/>
      <c r="AD265" s="38"/>
      <c r="AE265" s="38"/>
      <c r="AT265" s="17" t="s">
        <v>139</v>
      </c>
      <c r="AU265" s="17" t="s">
        <v>89</v>
      </c>
    </row>
    <row r="266" s="13" customFormat="1">
      <c r="A266" s="13"/>
      <c r="B266" s="236"/>
      <c r="C266" s="237"/>
      <c r="D266" s="231" t="s">
        <v>141</v>
      </c>
      <c r="E266" s="238" t="s">
        <v>1</v>
      </c>
      <c r="F266" s="239" t="s">
        <v>390</v>
      </c>
      <c r="G266" s="237"/>
      <c r="H266" s="240">
        <v>3831</v>
      </c>
      <c r="I266" s="241"/>
      <c r="J266" s="237"/>
      <c r="K266" s="237"/>
      <c r="L266" s="242"/>
      <c r="M266" s="243"/>
      <c r="N266" s="244"/>
      <c r="O266" s="244"/>
      <c r="P266" s="244"/>
      <c r="Q266" s="244"/>
      <c r="R266" s="244"/>
      <c r="S266" s="244"/>
      <c r="T266" s="245"/>
      <c r="U266" s="13"/>
      <c r="V266" s="13"/>
      <c r="W266" s="13"/>
      <c r="X266" s="13"/>
      <c r="Y266" s="13"/>
      <c r="Z266" s="13"/>
      <c r="AA266" s="13"/>
      <c r="AB266" s="13"/>
      <c r="AC266" s="13"/>
      <c r="AD266" s="13"/>
      <c r="AE266" s="13"/>
      <c r="AT266" s="246" t="s">
        <v>141</v>
      </c>
      <c r="AU266" s="246" t="s">
        <v>89</v>
      </c>
      <c r="AV266" s="13" t="s">
        <v>89</v>
      </c>
      <c r="AW266" s="13" t="s">
        <v>37</v>
      </c>
      <c r="AX266" s="13" t="s">
        <v>87</v>
      </c>
      <c r="AY266" s="246" t="s">
        <v>130</v>
      </c>
    </row>
    <row r="267" s="2" customFormat="1" ht="24.15" customHeight="1">
      <c r="A267" s="38"/>
      <c r="B267" s="39"/>
      <c r="C267" s="218" t="s">
        <v>391</v>
      </c>
      <c r="D267" s="218" t="s">
        <v>132</v>
      </c>
      <c r="E267" s="219" t="s">
        <v>392</v>
      </c>
      <c r="F267" s="220" t="s">
        <v>393</v>
      </c>
      <c r="G267" s="221" t="s">
        <v>189</v>
      </c>
      <c r="H267" s="222">
        <v>3831</v>
      </c>
      <c r="I267" s="223"/>
      <c r="J267" s="224">
        <f>ROUND(I267*H267,2)</f>
        <v>0</v>
      </c>
      <c r="K267" s="220" t="s">
        <v>136</v>
      </c>
      <c r="L267" s="44"/>
      <c r="M267" s="225" t="s">
        <v>1</v>
      </c>
      <c r="N267" s="226" t="s">
        <v>44</v>
      </c>
      <c r="O267" s="91"/>
      <c r="P267" s="227">
        <f>O267*H267</f>
        <v>0</v>
      </c>
      <c r="Q267" s="227">
        <v>0.00011</v>
      </c>
      <c r="R267" s="227">
        <f>Q267*H267</f>
        <v>0.42141000000000001</v>
      </c>
      <c r="S267" s="227">
        <v>0</v>
      </c>
      <c r="T267" s="228">
        <f>S267*H267</f>
        <v>0</v>
      </c>
      <c r="U267" s="38"/>
      <c r="V267" s="38"/>
      <c r="W267" s="38"/>
      <c r="X267" s="38"/>
      <c r="Y267" s="38"/>
      <c r="Z267" s="38"/>
      <c r="AA267" s="38"/>
      <c r="AB267" s="38"/>
      <c r="AC267" s="38"/>
      <c r="AD267" s="38"/>
      <c r="AE267" s="38"/>
      <c r="AR267" s="229" t="s">
        <v>137</v>
      </c>
      <c r="AT267" s="229" t="s">
        <v>132</v>
      </c>
      <c r="AU267" s="229" t="s">
        <v>89</v>
      </c>
      <c r="AY267" s="17" t="s">
        <v>130</v>
      </c>
      <c r="BE267" s="230">
        <f>IF(N267="základní",J267,0)</f>
        <v>0</v>
      </c>
      <c r="BF267" s="230">
        <f>IF(N267="snížená",J267,0)</f>
        <v>0</v>
      </c>
      <c r="BG267" s="230">
        <f>IF(N267="zákl. přenesená",J267,0)</f>
        <v>0</v>
      </c>
      <c r="BH267" s="230">
        <f>IF(N267="sníž. přenesená",J267,0)</f>
        <v>0</v>
      </c>
      <c r="BI267" s="230">
        <f>IF(N267="nulová",J267,0)</f>
        <v>0</v>
      </c>
      <c r="BJ267" s="17" t="s">
        <v>87</v>
      </c>
      <c r="BK267" s="230">
        <f>ROUND(I267*H267,2)</f>
        <v>0</v>
      </c>
      <c r="BL267" s="17" t="s">
        <v>137</v>
      </c>
      <c r="BM267" s="229" t="s">
        <v>394</v>
      </c>
    </row>
    <row r="268" s="2" customFormat="1">
      <c r="A268" s="38"/>
      <c r="B268" s="39"/>
      <c r="C268" s="40"/>
      <c r="D268" s="231" t="s">
        <v>139</v>
      </c>
      <c r="E268" s="40"/>
      <c r="F268" s="232" t="s">
        <v>376</v>
      </c>
      <c r="G268" s="40"/>
      <c r="H268" s="40"/>
      <c r="I268" s="233"/>
      <c r="J268" s="40"/>
      <c r="K268" s="40"/>
      <c r="L268" s="44"/>
      <c r="M268" s="234"/>
      <c r="N268" s="235"/>
      <c r="O268" s="91"/>
      <c r="P268" s="91"/>
      <c r="Q268" s="91"/>
      <c r="R268" s="91"/>
      <c r="S268" s="91"/>
      <c r="T268" s="92"/>
      <c r="U268" s="38"/>
      <c r="V268" s="38"/>
      <c r="W268" s="38"/>
      <c r="X268" s="38"/>
      <c r="Y268" s="38"/>
      <c r="Z268" s="38"/>
      <c r="AA268" s="38"/>
      <c r="AB268" s="38"/>
      <c r="AC268" s="38"/>
      <c r="AD268" s="38"/>
      <c r="AE268" s="38"/>
      <c r="AT268" s="17" t="s">
        <v>139</v>
      </c>
      <c r="AU268" s="17" t="s">
        <v>89</v>
      </c>
    </row>
    <row r="269" s="2" customFormat="1" ht="24.15" customHeight="1">
      <c r="A269" s="38"/>
      <c r="B269" s="39"/>
      <c r="C269" s="218" t="s">
        <v>395</v>
      </c>
      <c r="D269" s="218" t="s">
        <v>132</v>
      </c>
      <c r="E269" s="219" t="s">
        <v>396</v>
      </c>
      <c r="F269" s="220" t="s">
        <v>397</v>
      </c>
      <c r="G269" s="221" t="s">
        <v>189</v>
      </c>
      <c r="H269" s="222">
        <v>386</v>
      </c>
      <c r="I269" s="223"/>
      <c r="J269" s="224">
        <f>ROUND(I269*H269,2)</f>
        <v>0</v>
      </c>
      <c r="K269" s="220" t="s">
        <v>136</v>
      </c>
      <c r="L269" s="44"/>
      <c r="M269" s="225" t="s">
        <v>1</v>
      </c>
      <c r="N269" s="226" t="s">
        <v>44</v>
      </c>
      <c r="O269" s="91"/>
      <c r="P269" s="227">
        <f>O269*H269</f>
        <v>0</v>
      </c>
      <c r="Q269" s="227">
        <v>0.00021000000000000001</v>
      </c>
      <c r="R269" s="227">
        <f>Q269*H269</f>
        <v>0.081060000000000007</v>
      </c>
      <c r="S269" s="227">
        <v>0</v>
      </c>
      <c r="T269" s="228">
        <f>S269*H269</f>
        <v>0</v>
      </c>
      <c r="U269" s="38"/>
      <c r="V269" s="38"/>
      <c r="W269" s="38"/>
      <c r="X269" s="38"/>
      <c r="Y269" s="38"/>
      <c r="Z269" s="38"/>
      <c r="AA269" s="38"/>
      <c r="AB269" s="38"/>
      <c r="AC269" s="38"/>
      <c r="AD269" s="38"/>
      <c r="AE269" s="38"/>
      <c r="AR269" s="229" t="s">
        <v>137</v>
      </c>
      <c r="AT269" s="229" t="s">
        <v>132</v>
      </c>
      <c r="AU269" s="229" t="s">
        <v>89</v>
      </c>
      <c r="AY269" s="17" t="s">
        <v>130</v>
      </c>
      <c r="BE269" s="230">
        <f>IF(N269="základní",J269,0)</f>
        <v>0</v>
      </c>
      <c r="BF269" s="230">
        <f>IF(N269="snížená",J269,0)</f>
        <v>0</v>
      </c>
      <c r="BG269" s="230">
        <f>IF(N269="zákl. přenesená",J269,0)</f>
        <v>0</v>
      </c>
      <c r="BH269" s="230">
        <f>IF(N269="sníž. přenesená",J269,0)</f>
        <v>0</v>
      </c>
      <c r="BI269" s="230">
        <f>IF(N269="nulová",J269,0)</f>
        <v>0</v>
      </c>
      <c r="BJ269" s="17" t="s">
        <v>87</v>
      </c>
      <c r="BK269" s="230">
        <f>ROUND(I269*H269,2)</f>
        <v>0</v>
      </c>
      <c r="BL269" s="17" t="s">
        <v>137</v>
      </c>
      <c r="BM269" s="229" t="s">
        <v>398</v>
      </c>
    </row>
    <row r="270" s="2" customFormat="1">
      <c r="A270" s="38"/>
      <c r="B270" s="39"/>
      <c r="C270" s="40"/>
      <c r="D270" s="231" t="s">
        <v>139</v>
      </c>
      <c r="E270" s="40"/>
      <c r="F270" s="232" t="s">
        <v>370</v>
      </c>
      <c r="G270" s="40"/>
      <c r="H270" s="40"/>
      <c r="I270" s="233"/>
      <c r="J270" s="40"/>
      <c r="K270" s="40"/>
      <c r="L270" s="44"/>
      <c r="M270" s="234"/>
      <c r="N270" s="235"/>
      <c r="O270" s="91"/>
      <c r="P270" s="91"/>
      <c r="Q270" s="91"/>
      <c r="R270" s="91"/>
      <c r="S270" s="91"/>
      <c r="T270" s="92"/>
      <c r="U270" s="38"/>
      <c r="V270" s="38"/>
      <c r="W270" s="38"/>
      <c r="X270" s="38"/>
      <c r="Y270" s="38"/>
      <c r="Z270" s="38"/>
      <c r="AA270" s="38"/>
      <c r="AB270" s="38"/>
      <c r="AC270" s="38"/>
      <c r="AD270" s="38"/>
      <c r="AE270" s="38"/>
      <c r="AT270" s="17" t="s">
        <v>139</v>
      </c>
      <c r="AU270" s="17" t="s">
        <v>89</v>
      </c>
    </row>
    <row r="271" s="13" customFormat="1">
      <c r="A271" s="13"/>
      <c r="B271" s="236"/>
      <c r="C271" s="237"/>
      <c r="D271" s="231" t="s">
        <v>141</v>
      </c>
      <c r="E271" s="238" t="s">
        <v>1</v>
      </c>
      <c r="F271" s="239" t="s">
        <v>399</v>
      </c>
      <c r="G271" s="237"/>
      <c r="H271" s="240">
        <v>386</v>
      </c>
      <c r="I271" s="241"/>
      <c r="J271" s="237"/>
      <c r="K271" s="237"/>
      <c r="L271" s="242"/>
      <c r="M271" s="243"/>
      <c r="N271" s="244"/>
      <c r="O271" s="244"/>
      <c r="P271" s="244"/>
      <c r="Q271" s="244"/>
      <c r="R271" s="244"/>
      <c r="S271" s="244"/>
      <c r="T271" s="245"/>
      <c r="U271" s="13"/>
      <c r="V271" s="13"/>
      <c r="W271" s="13"/>
      <c r="X271" s="13"/>
      <c r="Y271" s="13"/>
      <c r="Z271" s="13"/>
      <c r="AA271" s="13"/>
      <c r="AB271" s="13"/>
      <c r="AC271" s="13"/>
      <c r="AD271" s="13"/>
      <c r="AE271" s="13"/>
      <c r="AT271" s="246" t="s">
        <v>141</v>
      </c>
      <c r="AU271" s="246" t="s">
        <v>89</v>
      </c>
      <c r="AV271" s="13" t="s">
        <v>89</v>
      </c>
      <c r="AW271" s="13" t="s">
        <v>37</v>
      </c>
      <c r="AX271" s="13" t="s">
        <v>87</v>
      </c>
      <c r="AY271" s="246" t="s">
        <v>130</v>
      </c>
    </row>
    <row r="272" s="2" customFormat="1" ht="24.15" customHeight="1">
      <c r="A272" s="38"/>
      <c r="B272" s="39"/>
      <c r="C272" s="218" t="s">
        <v>400</v>
      </c>
      <c r="D272" s="218" t="s">
        <v>132</v>
      </c>
      <c r="E272" s="219" t="s">
        <v>401</v>
      </c>
      <c r="F272" s="220" t="s">
        <v>402</v>
      </c>
      <c r="G272" s="221" t="s">
        <v>189</v>
      </c>
      <c r="H272" s="222">
        <v>386</v>
      </c>
      <c r="I272" s="223"/>
      <c r="J272" s="224">
        <f>ROUND(I272*H272,2)</f>
        <v>0</v>
      </c>
      <c r="K272" s="220" t="s">
        <v>136</v>
      </c>
      <c r="L272" s="44"/>
      <c r="M272" s="225" t="s">
        <v>1</v>
      </c>
      <c r="N272" s="226" t="s">
        <v>44</v>
      </c>
      <c r="O272" s="91"/>
      <c r="P272" s="227">
        <f>O272*H272</f>
        <v>0</v>
      </c>
      <c r="Q272" s="227">
        <v>0.00064999999999999997</v>
      </c>
      <c r="R272" s="227">
        <f>Q272*H272</f>
        <v>0.25090000000000001</v>
      </c>
      <c r="S272" s="227">
        <v>0</v>
      </c>
      <c r="T272" s="228">
        <f>S272*H272</f>
        <v>0</v>
      </c>
      <c r="U272" s="38"/>
      <c r="V272" s="38"/>
      <c r="W272" s="38"/>
      <c r="X272" s="38"/>
      <c r="Y272" s="38"/>
      <c r="Z272" s="38"/>
      <c r="AA272" s="38"/>
      <c r="AB272" s="38"/>
      <c r="AC272" s="38"/>
      <c r="AD272" s="38"/>
      <c r="AE272" s="38"/>
      <c r="AR272" s="229" t="s">
        <v>137</v>
      </c>
      <c r="AT272" s="229" t="s">
        <v>132</v>
      </c>
      <c r="AU272" s="229" t="s">
        <v>89</v>
      </c>
      <c r="AY272" s="17" t="s">
        <v>130</v>
      </c>
      <c r="BE272" s="230">
        <f>IF(N272="základní",J272,0)</f>
        <v>0</v>
      </c>
      <c r="BF272" s="230">
        <f>IF(N272="snížená",J272,0)</f>
        <v>0</v>
      </c>
      <c r="BG272" s="230">
        <f>IF(N272="zákl. přenesená",J272,0)</f>
        <v>0</v>
      </c>
      <c r="BH272" s="230">
        <f>IF(N272="sníž. přenesená",J272,0)</f>
        <v>0</v>
      </c>
      <c r="BI272" s="230">
        <f>IF(N272="nulová",J272,0)</f>
        <v>0</v>
      </c>
      <c r="BJ272" s="17" t="s">
        <v>87</v>
      </c>
      <c r="BK272" s="230">
        <f>ROUND(I272*H272,2)</f>
        <v>0</v>
      </c>
      <c r="BL272" s="17" t="s">
        <v>137</v>
      </c>
      <c r="BM272" s="229" t="s">
        <v>403</v>
      </c>
    </row>
    <row r="273" s="2" customFormat="1">
      <c r="A273" s="38"/>
      <c r="B273" s="39"/>
      <c r="C273" s="40"/>
      <c r="D273" s="231" t="s">
        <v>139</v>
      </c>
      <c r="E273" s="40"/>
      <c r="F273" s="232" t="s">
        <v>376</v>
      </c>
      <c r="G273" s="40"/>
      <c r="H273" s="40"/>
      <c r="I273" s="233"/>
      <c r="J273" s="40"/>
      <c r="K273" s="40"/>
      <c r="L273" s="44"/>
      <c r="M273" s="234"/>
      <c r="N273" s="235"/>
      <c r="O273" s="91"/>
      <c r="P273" s="91"/>
      <c r="Q273" s="91"/>
      <c r="R273" s="91"/>
      <c r="S273" s="91"/>
      <c r="T273" s="92"/>
      <c r="U273" s="38"/>
      <c r="V273" s="38"/>
      <c r="W273" s="38"/>
      <c r="X273" s="38"/>
      <c r="Y273" s="38"/>
      <c r="Z273" s="38"/>
      <c r="AA273" s="38"/>
      <c r="AB273" s="38"/>
      <c r="AC273" s="38"/>
      <c r="AD273" s="38"/>
      <c r="AE273" s="38"/>
      <c r="AT273" s="17" t="s">
        <v>139</v>
      </c>
      <c r="AU273" s="17" t="s">
        <v>89</v>
      </c>
    </row>
    <row r="274" s="2" customFormat="1" ht="24.15" customHeight="1">
      <c r="A274" s="38"/>
      <c r="B274" s="39"/>
      <c r="C274" s="218" t="s">
        <v>404</v>
      </c>
      <c r="D274" s="218" t="s">
        <v>132</v>
      </c>
      <c r="E274" s="219" t="s">
        <v>405</v>
      </c>
      <c r="F274" s="220" t="s">
        <v>406</v>
      </c>
      <c r="G274" s="221" t="s">
        <v>189</v>
      </c>
      <c r="H274" s="222">
        <v>1151</v>
      </c>
      <c r="I274" s="223"/>
      <c r="J274" s="224">
        <f>ROUND(I274*H274,2)</f>
        <v>0</v>
      </c>
      <c r="K274" s="220" t="s">
        <v>136</v>
      </c>
      <c r="L274" s="44"/>
      <c r="M274" s="225" t="s">
        <v>1</v>
      </c>
      <c r="N274" s="226" t="s">
        <v>44</v>
      </c>
      <c r="O274" s="91"/>
      <c r="P274" s="227">
        <f>O274*H274</f>
        <v>0</v>
      </c>
      <c r="Q274" s="227">
        <v>0.00011</v>
      </c>
      <c r="R274" s="227">
        <f>Q274*H274</f>
        <v>0.12661</v>
      </c>
      <c r="S274" s="227">
        <v>0</v>
      </c>
      <c r="T274" s="228">
        <f>S274*H274</f>
        <v>0</v>
      </c>
      <c r="U274" s="38"/>
      <c r="V274" s="38"/>
      <c r="W274" s="38"/>
      <c r="X274" s="38"/>
      <c r="Y274" s="38"/>
      <c r="Z274" s="38"/>
      <c r="AA274" s="38"/>
      <c r="AB274" s="38"/>
      <c r="AC274" s="38"/>
      <c r="AD274" s="38"/>
      <c r="AE274" s="38"/>
      <c r="AR274" s="229" t="s">
        <v>137</v>
      </c>
      <c r="AT274" s="229" t="s">
        <v>132</v>
      </c>
      <c r="AU274" s="229" t="s">
        <v>89</v>
      </c>
      <c r="AY274" s="17" t="s">
        <v>130</v>
      </c>
      <c r="BE274" s="230">
        <f>IF(N274="základní",J274,0)</f>
        <v>0</v>
      </c>
      <c r="BF274" s="230">
        <f>IF(N274="snížená",J274,0)</f>
        <v>0</v>
      </c>
      <c r="BG274" s="230">
        <f>IF(N274="zákl. přenesená",J274,0)</f>
        <v>0</v>
      </c>
      <c r="BH274" s="230">
        <f>IF(N274="sníž. přenesená",J274,0)</f>
        <v>0</v>
      </c>
      <c r="BI274" s="230">
        <f>IF(N274="nulová",J274,0)</f>
        <v>0</v>
      </c>
      <c r="BJ274" s="17" t="s">
        <v>87</v>
      </c>
      <c r="BK274" s="230">
        <f>ROUND(I274*H274,2)</f>
        <v>0</v>
      </c>
      <c r="BL274" s="17" t="s">
        <v>137</v>
      </c>
      <c r="BM274" s="229" t="s">
        <v>407</v>
      </c>
    </row>
    <row r="275" s="2" customFormat="1">
      <c r="A275" s="38"/>
      <c r="B275" s="39"/>
      <c r="C275" s="40"/>
      <c r="D275" s="231" t="s">
        <v>139</v>
      </c>
      <c r="E275" s="40"/>
      <c r="F275" s="232" t="s">
        <v>370</v>
      </c>
      <c r="G275" s="40"/>
      <c r="H275" s="40"/>
      <c r="I275" s="233"/>
      <c r="J275" s="40"/>
      <c r="K275" s="40"/>
      <c r="L275" s="44"/>
      <c r="M275" s="234"/>
      <c r="N275" s="235"/>
      <c r="O275" s="91"/>
      <c r="P275" s="91"/>
      <c r="Q275" s="91"/>
      <c r="R275" s="91"/>
      <c r="S275" s="91"/>
      <c r="T275" s="92"/>
      <c r="U275" s="38"/>
      <c r="V275" s="38"/>
      <c r="W275" s="38"/>
      <c r="X275" s="38"/>
      <c r="Y275" s="38"/>
      <c r="Z275" s="38"/>
      <c r="AA275" s="38"/>
      <c r="AB275" s="38"/>
      <c r="AC275" s="38"/>
      <c r="AD275" s="38"/>
      <c r="AE275" s="38"/>
      <c r="AT275" s="17" t="s">
        <v>139</v>
      </c>
      <c r="AU275" s="17" t="s">
        <v>89</v>
      </c>
    </row>
    <row r="276" s="13" customFormat="1">
      <c r="A276" s="13"/>
      <c r="B276" s="236"/>
      <c r="C276" s="237"/>
      <c r="D276" s="231" t="s">
        <v>141</v>
      </c>
      <c r="E276" s="238" t="s">
        <v>1</v>
      </c>
      <c r="F276" s="239" t="s">
        <v>408</v>
      </c>
      <c r="G276" s="237"/>
      <c r="H276" s="240">
        <v>1151</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141</v>
      </c>
      <c r="AU276" s="246" t="s">
        <v>89</v>
      </c>
      <c r="AV276" s="13" t="s">
        <v>89</v>
      </c>
      <c r="AW276" s="13" t="s">
        <v>37</v>
      </c>
      <c r="AX276" s="13" t="s">
        <v>87</v>
      </c>
      <c r="AY276" s="246" t="s">
        <v>130</v>
      </c>
    </row>
    <row r="277" s="2" customFormat="1" ht="24.15" customHeight="1">
      <c r="A277" s="38"/>
      <c r="B277" s="39"/>
      <c r="C277" s="218" t="s">
        <v>409</v>
      </c>
      <c r="D277" s="218" t="s">
        <v>132</v>
      </c>
      <c r="E277" s="219" t="s">
        <v>410</v>
      </c>
      <c r="F277" s="220" t="s">
        <v>411</v>
      </c>
      <c r="G277" s="221" t="s">
        <v>189</v>
      </c>
      <c r="H277" s="222">
        <v>1151</v>
      </c>
      <c r="I277" s="223"/>
      <c r="J277" s="224">
        <f>ROUND(I277*H277,2)</f>
        <v>0</v>
      </c>
      <c r="K277" s="220" t="s">
        <v>136</v>
      </c>
      <c r="L277" s="44"/>
      <c r="M277" s="225" t="s">
        <v>1</v>
      </c>
      <c r="N277" s="226" t="s">
        <v>44</v>
      </c>
      <c r="O277" s="91"/>
      <c r="P277" s="227">
        <f>O277*H277</f>
        <v>0</v>
      </c>
      <c r="Q277" s="227">
        <v>0.00038000000000000002</v>
      </c>
      <c r="R277" s="227">
        <f>Q277*H277</f>
        <v>0.43738000000000005</v>
      </c>
      <c r="S277" s="227">
        <v>0</v>
      </c>
      <c r="T277" s="228">
        <f>S277*H277</f>
        <v>0</v>
      </c>
      <c r="U277" s="38"/>
      <c r="V277" s="38"/>
      <c r="W277" s="38"/>
      <c r="X277" s="38"/>
      <c r="Y277" s="38"/>
      <c r="Z277" s="38"/>
      <c r="AA277" s="38"/>
      <c r="AB277" s="38"/>
      <c r="AC277" s="38"/>
      <c r="AD277" s="38"/>
      <c r="AE277" s="38"/>
      <c r="AR277" s="229" t="s">
        <v>137</v>
      </c>
      <c r="AT277" s="229" t="s">
        <v>132</v>
      </c>
      <c r="AU277" s="229" t="s">
        <v>89</v>
      </c>
      <c r="AY277" s="17" t="s">
        <v>130</v>
      </c>
      <c r="BE277" s="230">
        <f>IF(N277="základní",J277,0)</f>
        <v>0</v>
      </c>
      <c r="BF277" s="230">
        <f>IF(N277="snížená",J277,0)</f>
        <v>0</v>
      </c>
      <c r="BG277" s="230">
        <f>IF(N277="zákl. přenesená",J277,0)</f>
        <v>0</v>
      </c>
      <c r="BH277" s="230">
        <f>IF(N277="sníž. přenesená",J277,0)</f>
        <v>0</v>
      </c>
      <c r="BI277" s="230">
        <f>IF(N277="nulová",J277,0)</f>
        <v>0</v>
      </c>
      <c r="BJ277" s="17" t="s">
        <v>87</v>
      </c>
      <c r="BK277" s="230">
        <f>ROUND(I277*H277,2)</f>
        <v>0</v>
      </c>
      <c r="BL277" s="17" t="s">
        <v>137</v>
      </c>
      <c r="BM277" s="229" t="s">
        <v>412</v>
      </c>
    </row>
    <row r="278" s="2" customFormat="1">
      <c r="A278" s="38"/>
      <c r="B278" s="39"/>
      <c r="C278" s="40"/>
      <c r="D278" s="231" t="s">
        <v>139</v>
      </c>
      <c r="E278" s="40"/>
      <c r="F278" s="232" t="s">
        <v>376</v>
      </c>
      <c r="G278" s="40"/>
      <c r="H278" s="40"/>
      <c r="I278" s="233"/>
      <c r="J278" s="40"/>
      <c r="K278" s="40"/>
      <c r="L278" s="44"/>
      <c r="M278" s="234"/>
      <c r="N278" s="235"/>
      <c r="O278" s="91"/>
      <c r="P278" s="91"/>
      <c r="Q278" s="91"/>
      <c r="R278" s="91"/>
      <c r="S278" s="91"/>
      <c r="T278" s="92"/>
      <c r="U278" s="38"/>
      <c r="V278" s="38"/>
      <c r="W278" s="38"/>
      <c r="X278" s="38"/>
      <c r="Y278" s="38"/>
      <c r="Z278" s="38"/>
      <c r="AA278" s="38"/>
      <c r="AB278" s="38"/>
      <c r="AC278" s="38"/>
      <c r="AD278" s="38"/>
      <c r="AE278" s="38"/>
      <c r="AT278" s="17" t="s">
        <v>139</v>
      </c>
      <c r="AU278" s="17" t="s">
        <v>89</v>
      </c>
    </row>
    <row r="279" s="13" customFormat="1">
      <c r="A279" s="13"/>
      <c r="B279" s="236"/>
      <c r="C279" s="237"/>
      <c r="D279" s="231" t="s">
        <v>141</v>
      </c>
      <c r="E279" s="238" t="s">
        <v>1</v>
      </c>
      <c r="F279" s="239" t="s">
        <v>413</v>
      </c>
      <c r="G279" s="237"/>
      <c r="H279" s="240">
        <v>1151</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141</v>
      </c>
      <c r="AU279" s="246" t="s">
        <v>89</v>
      </c>
      <c r="AV279" s="13" t="s">
        <v>89</v>
      </c>
      <c r="AW279" s="13" t="s">
        <v>37</v>
      </c>
      <c r="AX279" s="13" t="s">
        <v>87</v>
      </c>
      <c r="AY279" s="246" t="s">
        <v>130</v>
      </c>
    </row>
    <row r="280" s="2" customFormat="1" ht="24.15" customHeight="1">
      <c r="A280" s="38"/>
      <c r="B280" s="39"/>
      <c r="C280" s="218" t="s">
        <v>414</v>
      </c>
      <c r="D280" s="218" t="s">
        <v>132</v>
      </c>
      <c r="E280" s="219" t="s">
        <v>415</v>
      </c>
      <c r="F280" s="220" t="s">
        <v>416</v>
      </c>
      <c r="G280" s="221" t="s">
        <v>135</v>
      </c>
      <c r="H280" s="222">
        <v>1583.25</v>
      </c>
      <c r="I280" s="223"/>
      <c r="J280" s="224">
        <f>ROUND(I280*H280,2)</f>
        <v>0</v>
      </c>
      <c r="K280" s="220" t="s">
        <v>136</v>
      </c>
      <c r="L280" s="44"/>
      <c r="M280" s="225" t="s">
        <v>1</v>
      </c>
      <c r="N280" s="226" t="s">
        <v>44</v>
      </c>
      <c r="O280" s="91"/>
      <c r="P280" s="227">
        <f>O280*H280</f>
        <v>0</v>
      </c>
      <c r="Q280" s="227">
        <v>0.00084999999999999995</v>
      </c>
      <c r="R280" s="227">
        <f>Q280*H280</f>
        <v>1.3457625</v>
      </c>
      <c r="S280" s="227">
        <v>0</v>
      </c>
      <c r="T280" s="228">
        <f>S280*H280</f>
        <v>0</v>
      </c>
      <c r="U280" s="38"/>
      <c r="V280" s="38"/>
      <c r="W280" s="38"/>
      <c r="X280" s="38"/>
      <c r="Y280" s="38"/>
      <c r="Z280" s="38"/>
      <c r="AA280" s="38"/>
      <c r="AB280" s="38"/>
      <c r="AC280" s="38"/>
      <c r="AD280" s="38"/>
      <c r="AE280" s="38"/>
      <c r="AR280" s="229" t="s">
        <v>137</v>
      </c>
      <c r="AT280" s="229" t="s">
        <v>132</v>
      </c>
      <c r="AU280" s="229" t="s">
        <v>89</v>
      </c>
      <c r="AY280" s="17" t="s">
        <v>130</v>
      </c>
      <c r="BE280" s="230">
        <f>IF(N280="základní",J280,0)</f>
        <v>0</v>
      </c>
      <c r="BF280" s="230">
        <f>IF(N280="snížená",J280,0)</f>
        <v>0</v>
      </c>
      <c r="BG280" s="230">
        <f>IF(N280="zákl. přenesená",J280,0)</f>
        <v>0</v>
      </c>
      <c r="BH280" s="230">
        <f>IF(N280="sníž. přenesená",J280,0)</f>
        <v>0</v>
      </c>
      <c r="BI280" s="230">
        <f>IF(N280="nulová",J280,0)</f>
        <v>0</v>
      </c>
      <c r="BJ280" s="17" t="s">
        <v>87</v>
      </c>
      <c r="BK280" s="230">
        <f>ROUND(I280*H280,2)</f>
        <v>0</v>
      </c>
      <c r="BL280" s="17" t="s">
        <v>137</v>
      </c>
      <c r="BM280" s="229" t="s">
        <v>417</v>
      </c>
    </row>
    <row r="281" s="2" customFormat="1">
      <c r="A281" s="38"/>
      <c r="B281" s="39"/>
      <c r="C281" s="40"/>
      <c r="D281" s="231" t="s">
        <v>139</v>
      </c>
      <c r="E281" s="40"/>
      <c r="F281" s="232" t="s">
        <v>370</v>
      </c>
      <c r="G281" s="40"/>
      <c r="H281" s="40"/>
      <c r="I281" s="233"/>
      <c r="J281" s="40"/>
      <c r="K281" s="40"/>
      <c r="L281" s="44"/>
      <c r="M281" s="234"/>
      <c r="N281" s="235"/>
      <c r="O281" s="91"/>
      <c r="P281" s="91"/>
      <c r="Q281" s="91"/>
      <c r="R281" s="91"/>
      <c r="S281" s="91"/>
      <c r="T281" s="92"/>
      <c r="U281" s="38"/>
      <c r="V281" s="38"/>
      <c r="W281" s="38"/>
      <c r="X281" s="38"/>
      <c r="Y281" s="38"/>
      <c r="Z281" s="38"/>
      <c r="AA281" s="38"/>
      <c r="AB281" s="38"/>
      <c r="AC281" s="38"/>
      <c r="AD281" s="38"/>
      <c r="AE281" s="38"/>
      <c r="AT281" s="17" t="s">
        <v>139</v>
      </c>
      <c r="AU281" s="17" t="s">
        <v>89</v>
      </c>
    </row>
    <row r="282" s="13" customFormat="1">
      <c r="A282" s="13"/>
      <c r="B282" s="236"/>
      <c r="C282" s="237"/>
      <c r="D282" s="231" t="s">
        <v>141</v>
      </c>
      <c r="E282" s="238" t="s">
        <v>1</v>
      </c>
      <c r="F282" s="239" t="s">
        <v>418</v>
      </c>
      <c r="G282" s="237"/>
      <c r="H282" s="240">
        <v>1583.25</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141</v>
      </c>
      <c r="AU282" s="246" t="s">
        <v>89</v>
      </c>
      <c r="AV282" s="13" t="s">
        <v>89</v>
      </c>
      <c r="AW282" s="13" t="s">
        <v>37</v>
      </c>
      <c r="AX282" s="13" t="s">
        <v>87</v>
      </c>
      <c r="AY282" s="246" t="s">
        <v>130</v>
      </c>
    </row>
    <row r="283" s="2" customFormat="1" ht="24.15" customHeight="1">
      <c r="A283" s="38"/>
      <c r="B283" s="39"/>
      <c r="C283" s="218" t="s">
        <v>419</v>
      </c>
      <c r="D283" s="218" t="s">
        <v>132</v>
      </c>
      <c r="E283" s="219" t="s">
        <v>420</v>
      </c>
      <c r="F283" s="220" t="s">
        <v>421</v>
      </c>
      <c r="G283" s="221" t="s">
        <v>135</v>
      </c>
      <c r="H283" s="222">
        <v>1583.25</v>
      </c>
      <c r="I283" s="223"/>
      <c r="J283" s="224">
        <f>ROUND(I283*H283,2)</f>
        <v>0</v>
      </c>
      <c r="K283" s="220" t="s">
        <v>136</v>
      </c>
      <c r="L283" s="44"/>
      <c r="M283" s="225" t="s">
        <v>1</v>
      </c>
      <c r="N283" s="226" t="s">
        <v>44</v>
      </c>
      <c r="O283" s="91"/>
      <c r="P283" s="227">
        <f>O283*H283</f>
        <v>0</v>
      </c>
      <c r="Q283" s="227">
        <v>0.0025999999999999999</v>
      </c>
      <c r="R283" s="227">
        <f>Q283*H283</f>
        <v>4.1164499999999995</v>
      </c>
      <c r="S283" s="227">
        <v>0</v>
      </c>
      <c r="T283" s="228">
        <f>S283*H283</f>
        <v>0</v>
      </c>
      <c r="U283" s="38"/>
      <c r="V283" s="38"/>
      <c r="W283" s="38"/>
      <c r="X283" s="38"/>
      <c r="Y283" s="38"/>
      <c r="Z283" s="38"/>
      <c r="AA283" s="38"/>
      <c r="AB283" s="38"/>
      <c r="AC283" s="38"/>
      <c r="AD283" s="38"/>
      <c r="AE283" s="38"/>
      <c r="AR283" s="229" t="s">
        <v>137</v>
      </c>
      <c r="AT283" s="229" t="s">
        <v>132</v>
      </c>
      <c r="AU283" s="229" t="s">
        <v>89</v>
      </c>
      <c r="AY283" s="17" t="s">
        <v>130</v>
      </c>
      <c r="BE283" s="230">
        <f>IF(N283="základní",J283,0)</f>
        <v>0</v>
      </c>
      <c r="BF283" s="230">
        <f>IF(N283="snížená",J283,0)</f>
        <v>0</v>
      </c>
      <c r="BG283" s="230">
        <f>IF(N283="zákl. přenesená",J283,0)</f>
        <v>0</v>
      </c>
      <c r="BH283" s="230">
        <f>IF(N283="sníž. přenesená",J283,0)</f>
        <v>0</v>
      </c>
      <c r="BI283" s="230">
        <f>IF(N283="nulová",J283,0)</f>
        <v>0</v>
      </c>
      <c r="BJ283" s="17" t="s">
        <v>87</v>
      </c>
      <c r="BK283" s="230">
        <f>ROUND(I283*H283,2)</f>
        <v>0</v>
      </c>
      <c r="BL283" s="17" t="s">
        <v>137</v>
      </c>
      <c r="BM283" s="229" t="s">
        <v>422</v>
      </c>
    </row>
    <row r="284" s="2" customFormat="1">
      <c r="A284" s="38"/>
      <c r="B284" s="39"/>
      <c r="C284" s="40"/>
      <c r="D284" s="231" t="s">
        <v>139</v>
      </c>
      <c r="E284" s="40"/>
      <c r="F284" s="232" t="s">
        <v>376</v>
      </c>
      <c r="G284" s="40"/>
      <c r="H284" s="40"/>
      <c r="I284" s="233"/>
      <c r="J284" s="40"/>
      <c r="K284" s="40"/>
      <c r="L284" s="44"/>
      <c r="M284" s="234"/>
      <c r="N284" s="235"/>
      <c r="O284" s="91"/>
      <c r="P284" s="91"/>
      <c r="Q284" s="91"/>
      <c r="R284" s="91"/>
      <c r="S284" s="91"/>
      <c r="T284" s="92"/>
      <c r="U284" s="38"/>
      <c r="V284" s="38"/>
      <c r="W284" s="38"/>
      <c r="X284" s="38"/>
      <c r="Y284" s="38"/>
      <c r="Z284" s="38"/>
      <c r="AA284" s="38"/>
      <c r="AB284" s="38"/>
      <c r="AC284" s="38"/>
      <c r="AD284" s="38"/>
      <c r="AE284" s="38"/>
      <c r="AT284" s="17" t="s">
        <v>139</v>
      </c>
      <c r="AU284" s="17" t="s">
        <v>89</v>
      </c>
    </row>
    <row r="285" s="2" customFormat="1" ht="24.15" customHeight="1">
      <c r="A285" s="38"/>
      <c r="B285" s="39"/>
      <c r="C285" s="218" t="s">
        <v>423</v>
      </c>
      <c r="D285" s="218" t="s">
        <v>132</v>
      </c>
      <c r="E285" s="219" t="s">
        <v>424</v>
      </c>
      <c r="F285" s="220" t="s">
        <v>425</v>
      </c>
      <c r="G285" s="221" t="s">
        <v>135</v>
      </c>
      <c r="H285" s="222">
        <v>105</v>
      </c>
      <c r="I285" s="223"/>
      <c r="J285" s="224">
        <f>ROUND(I285*H285,2)</f>
        <v>0</v>
      </c>
      <c r="K285" s="220" t="s">
        <v>136</v>
      </c>
      <c r="L285" s="44"/>
      <c r="M285" s="225" t="s">
        <v>1</v>
      </c>
      <c r="N285" s="226" t="s">
        <v>44</v>
      </c>
      <c r="O285" s="91"/>
      <c r="P285" s="227">
        <f>O285*H285</f>
        <v>0</v>
      </c>
      <c r="Q285" s="227">
        <v>0.0014499999999999999</v>
      </c>
      <c r="R285" s="227">
        <f>Q285*H285</f>
        <v>0.15225</v>
      </c>
      <c r="S285" s="227">
        <v>0</v>
      </c>
      <c r="T285" s="228">
        <f>S285*H285</f>
        <v>0</v>
      </c>
      <c r="U285" s="38"/>
      <c r="V285" s="38"/>
      <c r="W285" s="38"/>
      <c r="X285" s="38"/>
      <c r="Y285" s="38"/>
      <c r="Z285" s="38"/>
      <c r="AA285" s="38"/>
      <c r="AB285" s="38"/>
      <c r="AC285" s="38"/>
      <c r="AD285" s="38"/>
      <c r="AE285" s="38"/>
      <c r="AR285" s="229" t="s">
        <v>137</v>
      </c>
      <c r="AT285" s="229" t="s">
        <v>132</v>
      </c>
      <c r="AU285" s="229" t="s">
        <v>89</v>
      </c>
      <c r="AY285" s="17" t="s">
        <v>130</v>
      </c>
      <c r="BE285" s="230">
        <f>IF(N285="základní",J285,0)</f>
        <v>0</v>
      </c>
      <c r="BF285" s="230">
        <f>IF(N285="snížená",J285,0)</f>
        <v>0</v>
      </c>
      <c r="BG285" s="230">
        <f>IF(N285="zákl. přenesená",J285,0)</f>
        <v>0</v>
      </c>
      <c r="BH285" s="230">
        <f>IF(N285="sníž. přenesená",J285,0)</f>
        <v>0</v>
      </c>
      <c r="BI285" s="230">
        <f>IF(N285="nulová",J285,0)</f>
        <v>0</v>
      </c>
      <c r="BJ285" s="17" t="s">
        <v>87</v>
      </c>
      <c r="BK285" s="230">
        <f>ROUND(I285*H285,2)</f>
        <v>0</v>
      </c>
      <c r="BL285" s="17" t="s">
        <v>137</v>
      </c>
      <c r="BM285" s="229" t="s">
        <v>426</v>
      </c>
    </row>
    <row r="286" s="2" customFormat="1">
      <c r="A286" s="38"/>
      <c r="B286" s="39"/>
      <c r="C286" s="40"/>
      <c r="D286" s="231" t="s">
        <v>139</v>
      </c>
      <c r="E286" s="40"/>
      <c r="F286" s="232" t="s">
        <v>370</v>
      </c>
      <c r="G286" s="40"/>
      <c r="H286" s="40"/>
      <c r="I286" s="233"/>
      <c r="J286" s="40"/>
      <c r="K286" s="40"/>
      <c r="L286" s="44"/>
      <c r="M286" s="234"/>
      <c r="N286" s="235"/>
      <c r="O286" s="91"/>
      <c r="P286" s="91"/>
      <c r="Q286" s="91"/>
      <c r="R286" s="91"/>
      <c r="S286" s="91"/>
      <c r="T286" s="92"/>
      <c r="U286" s="38"/>
      <c r="V286" s="38"/>
      <c r="W286" s="38"/>
      <c r="X286" s="38"/>
      <c r="Y286" s="38"/>
      <c r="Z286" s="38"/>
      <c r="AA286" s="38"/>
      <c r="AB286" s="38"/>
      <c r="AC286" s="38"/>
      <c r="AD286" s="38"/>
      <c r="AE286" s="38"/>
      <c r="AT286" s="17" t="s">
        <v>139</v>
      </c>
      <c r="AU286" s="17" t="s">
        <v>89</v>
      </c>
    </row>
    <row r="287" s="13" customFormat="1">
      <c r="A287" s="13"/>
      <c r="B287" s="236"/>
      <c r="C287" s="237"/>
      <c r="D287" s="231" t="s">
        <v>141</v>
      </c>
      <c r="E287" s="238" t="s">
        <v>1</v>
      </c>
      <c r="F287" s="239" t="s">
        <v>427</v>
      </c>
      <c r="G287" s="237"/>
      <c r="H287" s="240">
        <v>105</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141</v>
      </c>
      <c r="AU287" s="246" t="s">
        <v>89</v>
      </c>
      <c r="AV287" s="13" t="s">
        <v>89</v>
      </c>
      <c r="AW287" s="13" t="s">
        <v>37</v>
      </c>
      <c r="AX287" s="13" t="s">
        <v>87</v>
      </c>
      <c r="AY287" s="246" t="s">
        <v>130</v>
      </c>
    </row>
    <row r="288" s="2" customFormat="1" ht="24.15" customHeight="1">
      <c r="A288" s="38"/>
      <c r="B288" s="39"/>
      <c r="C288" s="218" t="s">
        <v>428</v>
      </c>
      <c r="D288" s="218" t="s">
        <v>132</v>
      </c>
      <c r="E288" s="219" t="s">
        <v>429</v>
      </c>
      <c r="F288" s="220" t="s">
        <v>430</v>
      </c>
      <c r="G288" s="221" t="s">
        <v>135</v>
      </c>
      <c r="H288" s="222">
        <v>105</v>
      </c>
      <c r="I288" s="223"/>
      <c r="J288" s="224">
        <f>ROUND(I288*H288,2)</f>
        <v>0</v>
      </c>
      <c r="K288" s="220" t="s">
        <v>136</v>
      </c>
      <c r="L288" s="44"/>
      <c r="M288" s="225" t="s">
        <v>1</v>
      </c>
      <c r="N288" s="226" t="s">
        <v>44</v>
      </c>
      <c r="O288" s="91"/>
      <c r="P288" s="227">
        <f>O288*H288</f>
        <v>0</v>
      </c>
      <c r="Q288" s="227">
        <v>0.0025999999999999999</v>
      </c>
      <c r="R288" s="227">
        <f>Q288*H288</f>
        <v>0.27299999999999996</v>
      </c>
      <c r="S288" s="227">
        <v>0</v>
      </c>
      <c r="T288" s="228">
        <f>S288*H288</f>
        <v>0</v>
      </c>
      <c r="U288" s="38"/>
      <c r="V288" s="38"/>
      <c r="W288" s="38"/>
      <c r="X288" s="38"/>
      <c r="Y288" s="38"/>
      <c r="Z288" s="38"/>
      <c r="AA288" s="38"/>
      <c r="AB288" s="38"/>
      <c r="AC288" s="38"/>
      <c r="AD288" s="38"/>
      <c r="AE288" s="38"/>
      <c r="AR288" s="229" t="s">
        <v>137</v>
      </c>
      <c r="AT288" s="229" t="s">
        <v>132</v>
      </c>
      <c r="AU288" s="229" t="s">
        <v>89</v>
      </c>
      <c r="AY288" s="17" t="s">
        <v>130</v>
      </c>
      <c r="BE288" s="230">
        <f>IF(N288="základní",J288,0)</f>
        <v>0</v>
      </c>
      <c r="BF288" s="230">
        <f>IF(N288="snížená",J288,0)</f>
        <v>0</v>
      </c>
      <c r="BG288" s="230">
        <f>IF(N288="zákl. přenesená",J288,0)</f>
        <v>0</v>
      </c>
      <c r="BH288" s="230">
        <f>IF(N288="sníž. přenesená",J288,0)</f>
        <v>0</v>
      </c>
      <c r="BI288" s="230">
        <f>IF(N288="nulová",J288,0)</f>
        <v>0</v>
      </c>
      <c r="BJ288" s="17" t="s">
        <v>87</v>
      </c>
      <c r="BK288" s="230">
        <f>ROUND(I288*H288,2)</f>
        <v>0</v>
      </c>
      <c r="BL288" s="17" t="s">
        <v>137</v>
      </c>
      <c r="BM288" s="229" t="s">
        <v>431</v>
      </c>
    </row>
    <row r="289" s="2" customFormat="1">
      <c r="A289" s="38"/>
      <c r="B289" s="39"/>
      <c r="C289" s="40"/>
      <c r="D289" s="231" t="s">
        <v>139</v>
      </c>
      <c r="E289" s="40"/>
      <c r="F289" s="232" t="s">
        <v>376</v>
      </c>
      <c r="G289" s="40"/>
      <c r="H289" s="40"/>
      <c r="I289" s="233"/>
      <c r="J289" s="40"/>
      <c r="K289" s="40"/>
      <c r="L289" s="44"/>
      <c r="M289" s="234"/>
      <c r="N289" s="235"/>
      <c r="O289" s="91"/>
      <c r="P289" s="91"/>
      <c r="Q289" s="91"/>
      <c r="R289" s="91"/>
      <c r="S289" s="91"/>
      <c r="T289" s="92"/>
      <c r="U289" s="38"/>
      <c r="V289" s="38"/>
      <c r="W289" s="38"/>
      <c r="X289" s="38"/>
      <c r="Y289" s="38"/>
      <c r="Z289" s="38"/>
      <c r="AA289" s="38"/>
      <c r="AB289" s="38"/>
      <c r="AC289" s="38"/>
      <c r="AD289" s="38"/>
      <c r="AE289" s="38"/>
      <c r="AT289" s="17" t="s">
        <v>139</v>
      </c>
      <c r="AU289" s="17" t="s">
        <v>89</v>
      </c>
    </row>
    <row r="290" s="2" customFormat="1" ht="24.15" customHeight="1">
      <c r="A290" s="38"/>
      <c r="B290" s="39"/>
      <c r="C290" s="218" t="s">
        <v>432</v>
      </c>
      <c r="D290" s="218" t="s">
        <v>132</v>
      </c>
      <c r="E290" s="219" t="s">
        <v>433</v>
      </c>
      <c r="F290" s="220" t="s">
        <v>434</v>
      </c>
      <c r="G290" s="221" t="s">
        <v>293</v>
      </c>
      <c r="H290" s="222">
        <v>8</v>
      </c>
      <c r="I290" s="223"/>
      <c r="J290" s="224">
        <f>ROUND(I290*H290,2)</f>
        <v>0</v>
      </c>
      <c r="K290" s="220" t="s">
        <v>136</v>
      </c>
      <c r="L290" s="44"/>
      <c r="M290" s="225" t="s">
        <v>1</v>
      </c>
      <c r="N290" s="226" t="s">
        <v>44</v>
      </c>
      <c r="O290" s="91"/>
      <c r="P290" s="227">
        <f>O290*H290</f>
        <v>0</v>
      </c>
      <c r="Q290" s="227">
        <v>0.00052999999999999998</v>
      </c>
      <c r="R290" s="227">
        <f>Q290*H290</f>
        <v>0.0042399999999999998</v>
      </c>
      <c r="S290" s="227">
        <v>0</v>
      </c>
      <c r="T290" s="228">
        <f>S290*H290</f>
        <v>0</v>
      </c>
      <c r="U290" s="38"/>
      <c r="V290" s="38"/>
      <c r="W290" s="38"/>
      <c r="X290" s="38"/>
      <c r="Y290" s="38"/>
      <c r="Z290" s="38"/>
      <c r="AA290" s="38"/>
      <c r="AB290" s="38"/>
      <c r="AC290" s="38"/>
      <c r="AD290" s="38"/>
      <c r="AE290" s="38"/>
      <c r="AR290" s="229" t="s">
        <v>137</v>
      </c>
      <c r="AT290" s="229" t="s">
        <v>132</v>
      </c>
      <c r="AU290" s="229" t="s">
        <v>89</v>
      </c>
      <c r="AY290" s="17" t="s">
        <v>130</v>
      </c>
      <c r="BE290" s="230">
        <f>IF(N290="základní",J290,0)</f>
        <v>0</v>
      </c>
      <c r="BF290" s="230">
        <f>IF(N290="snížená",J290,0)</f>
        <v>0</v>
      </c>
      <c r="BG290" s="230">
        <f>IF(N290="zákl. přenesená",J290,0)</f>
        <v>0</v>
      </c>
      <c r="BH290" s="230">
        <f>IF(N290="sníž. přenesená",J290,0)</f>
        <v>0</v>
      </c>
      <c r="BI290" s="230">
        <f>IF(N290="nulová",J290,0)</f>
        <v>0</v>
      </c>
      <c r="BJ290" s="17" t="s">
        <v>87</v>
      </c>
      <c r="BK290" s="230">
        <f>ROUND(I290*H290,2)</f>
        <v>0</v>
      </c>
      <c r="BL290" s="17" t="s">
        <v>137</v>
      </c>
      <c r="BM290" s="229" t="s">
        <v>435</v>
      </c>
    </row>
    <row r="291" s="2" customFormat="1">
      <c r="A291" s="38"/>
      <c r="B291" s="39"/>
      <c r="C291" s="40"/>
      <c r="D291" s="231" t="s">
        <v>139</v>
      </c>
      <c r="E291" s="40"/>
      <c r="F291" s="232" t="s">
        <v>436</v>
      </c>
      <c r="G291" s="40"/>
      <c r="H291" s="40"/>
      <c r="I291" s="233"/>
      <c r="J291" s="40"/>
      <c r="K291" s="40"/>
      <c r="L291" s="44"/>
      <c r="M291" s="234"/>
      <c r="N291" s="235"/>
      <c r="O291" s="91"/>
      <c r="P291" s="91"/>
      <c r="Q291" s="91"/>
      <c r="R291" s="91"/>
      <c r="S291" s="91"/>
      <c r="T291" s="92"/>
      <c r="U291" s="38"/>
      <c r="V291" s="38"/>
      <c r="W291" s="38"/>
      <c r="X291" s="38"/>
      <c r="Y291" s="38"/>
      <c r="Z291" s="38"/>
      <c r="AA291" s="38"/>
      <c r="AB291" s="38"/>
      <c r="AC291" s="38"/>
      <c r="AD291" s="38"/>
      <c r="AE291" s="38"/>
      <c r="AT291" s="17" t="s">
        <v>139</v>
      </c>
      <c r="AU291" s="17" t="s">
        <v>89</v>
      </c>
    </row>
    <row r="292" s="2" customFormat="1" ht="24.15" customHeight="1">
      <c r="A292" s="38"/>
      <c r="B292" s="39"/>
      <c r="C292" s="218" t="s">
        <v>437</v>
      </c>
      <c r="D292" s="218" t="s">
        <v>132</v>
      </c>
      <c r="E292" s="219" t="s">
        <v>438</v>
      </c>
      <c r="F292" s="220" t="s">
        <v>439</v>
      </c>
      <c r="G292" s="221" t="s">
        <v>189</v>
      </c>
      <c r="H292" s="222">
        <v>18</v>
      </c>
      <c r="I292" s="223"/>
      <c r="J292" s="224">
        <f>ROUND(I292*H292,2)</f>
        <v>0</v>
      </c>
      <c r="K292" s="220" t="s">
        <v>136</v>
      </c>
      <c r="L292" s="44"/>
      <c r="M292" s="225" t="s">
        <v>1</v>
      </c>
      <c r="N292" s="226" t="s">
        <v>44</v>
      </c>
      <c r="O292" s="91"/>
      <c r="P292" s="227">
        <f>O292*H292</f>
        <v>0</v>
      </c>
      <c r="Q292" s="227">
        <v>0.00013999999999999999</v>
      </c>
      <c r="R292" s="227">
        <f>Q292*H292</f>
        <v>0.0025199999999999997</v>
      </c>
      <c r="S292" s="227">
        <v>0</v>
      </c>
      <c r="T292" s="228">
        <f>S292*H292</f>
        <v>0</v>
      </c>
      <c r="U292" s="38"/>
      <c r="V292" s="38"/>
      <c r="W292" s="38"/>
      <c r="X292" s="38"/>
      <c r="Y292" s="38"/>
      <c r="Z292" s="38"/>
      <c r="AA292" s="38"/>
      <c r="AB292" s="38"/>
      <c r="AC292" s="38"/>
      <c r="AD292" s="38"/>
      <c r="AE292" s="38"/>
      <c r="AR292" s="229" t="s">
        <v>137</v>
      </c>
      <c r="AT292" s="229" t="s">
        <v>132</v>
      </c>
      <c r="AU292" s="229" t="s">
        <v>89</v>
      </c>
      <c r="AY292" s="17" t="s">
        <v>130</v>
      </c>
      <c r="BE292" s="230">
        <f>IF(N292="základní",J292,0)</f>
        <v>0</v>
      </c>
      <c r="BF292" s="230">
        <f>IF(N292="snížená",J292,0)</f>
        <v>0</v>
      </c>
      <c r="BG292" s="230">
        <f>IF(N292="zákl. přenesená",J292,0)</f>
        <v>0</v>
      </c>
      <c r="BH292" s="230">
        <f>IF(N292="sníž. přenesená",J292,0)</f>
        <v>0</v>
      </c>
      <c r="BI292" s="230">
        <f>IF(N292="nulová",J292,0)</f>
        <v>0</v>
      </c>
      <c r="BJ292" s="17" t="s">
        <v>87</v>
      </c>
      <c r="BK292" s="230">
        <f>ROUND(I292*H292,2)</f>
        <v>0</v>
      </c>
      <c r="BL292" s="17" t="s">
        <v>137</v>
      </c>
      <c r="BM292" s="229" t="s">
        <v>440</v>
      </c>
    </row>
    <row r="293" s="2" customFormat="1">
      <c r="A293" s="38"/>
      <c r="B293" s="39"/>
      <c r="C293" s="40"/>
      <c r="D293" s="231" t="s">
        <v>139</v>
      </c>
      <c r="E293" s="40"/>
      <c r="F293" s="232" t="s">
        <v>436</v>
      </c>
      <c r="G293" s="40"/>
      <c r="H293" s="40"/>
      <c r="I293" s="233"/>
      <c r="J293" s="40"/>
      <c r="K293" s="40"/>
      <c r="L293" s="44"/>
      <c r="M293" s="234"/>
      <c r="N293" s="235"/>
      <c r="O293" s="91"/>
      <c r="P293" s="91"/>
      <c r="Q293" s="91"/>
      <c r="R293" s="91"/>
      <c r="S293" s="91"/>
      <c r="T293" s="92"/>
      <c r="U293" s="38"/>
      <c r="V293" s="38"/>
      <c r="W293" s="38"/>
      <c r="X293" s="38"/>
      <c r="Y293" s="38"/>
      <c r="Z293" s="38"/>
      <c r="AA293" s="38"/>
      <c r="AB293" s="38"/>
      <c r="AC293" s="38"/>
      <c r="AD293" s="38"/>
      <c r="AE293" s="38"/>
      <c r="AT293" s="17" t="s">
        <v>139</v>
      </c>
      <c r="AU293" s="17" t="s">
        <v>89</v>
      </c>
    </row>
    <row r="294" s="2" customFormat="1" ht="24.15" customHeight="1">
      <c r="A294" s="38"/>
      <c r="B294" s="39"/>
      <c r="C294" s="218" t="s">
        <v>441</v>
      </c>
      <c r="D294" s="218" t="s">
        <v>132</v>
      </c>
      <c r="E294" s="219" t="s">
        <v>442</v>
      </c>
      <c r="F294" s="220" t="s">
        <v>443</v>
      </c>
      <c r="G294" s="221" t="s">
        <v>293</v>
      </c>
      <c r="H294" s="222">
        <v>51</v>
      </c>
      <c r="I294" s="223"/>
      <c r="J294" s="224">
        <f>ROUND(I294*H294,2)</f>
        <v>0</v>
      </c>
      <c r="K294" s="220" t="s">
        <v>136</v>
      </c>
      <c r="L294" s="44"/>
      <c r="M294" s="225" t="s">
        <v>1</v>
      </c>
      <c r="N294" s="226" t="s">
        <v>44</v>
      </c>
      <c r="O294" s="91"/>
      <c r="P294" s="227">
        <f>O294*H294</f>
        <v>0</v>
      </c>
      <c r="Q294" s="227">
        <v>3.0000000000000001E-05</v>
      </c>
      <c r="R294" s="227">
        <f>Q294*H294</f>
        <v>0.0015300000000000001</v>
      </c>
      <c r="S294" s="227">
        <v>0</v>
      </c>
      <c r="T294" s="228">
        <f>S294*H294</f>
        <v>0</v>
      </c>
      <c r="U294" s="38"/>
      <c r="V294" s="38"/>
      <c r="W294" s="38"/>
      <c r="X294" s="38"/>
      <c r="Y294" s="38"/>
      <c r="Z294" s="38"/>
      <c r="AA294" s="38"/>
      <c r="AB294" s="38"/>
      <c r="AC294" s="38"/>
      <c r="AD294" s="38"/>
      <c r="AE294" s="38"/>
      <c r="AR294" s="229" t="s">
        <v>137</v>
      </c>
      <c r="AT294" s="229" t="s">
        <v>132</v>
      </c>
      <c r="AU294" s="229" t="s">
        <v>89</v>
      </c>
      <c r="AY294" s="17" t="s">
        <v>130</v>
      </c>
      <c r="BE294" s="230">
        <f>IF(N294="základní",J294,0)</f>
        <v>0</v>
      </c>
      <c r="BF294" s="230">
        <f>IF(N294="snížená",J294,0)</f>
        <v>0</v>
      </c>
      <c r="BG294" s="230">
        <f>IF(N294="zákl. přenesená",J294,0)</f>
        <v>0</v>
      </c>
      <c r="BH294" s="230">
        <f>IF(N294="sníž. přenesená",J294,0)</f>
        <v>0</v>
      </c>
      <c r="BI294" s="230">
        <f>IF(N294="nulová",J294,0)</f>
        <v>0</v>
      </c>
      <c r="BJ294" s="17" t="s">
        <v>87</v>
      </c>
      <c r="BK294" s="230">
        <f>ROUND(I294*H294,2)</f>
        <v>0</v>
      </c>
      <c r="BL294" s="17" t="s">
        <v>137</v>
      </c>
      <c r="BM294" s="229" t="s">
        <v>444</v>
      </c>
    </row>
    <row r="295" s="2" customFormat="1">
      <c r="A295" s="38"/>
      <c r="B295" s="39"/>
      <c r="C295" s="40"/>
      <c r="D295" s="231" t="s">
        <v>139</v>
      </c>
      <c r="E295" s="40"/>
      <c r="F295" s="232" t="s">
        <v>445</v>
      </c>
      <c r="G295" s="40"/>
      <c r="H295" s="40"/>
      <c r="I295" s="233"/>
      <c r="J295" s="40"/>
      <c r="K295" s="40"/>
      <c r="L295" s="44"/>
      <c r="M295" s="234"/>
      <c r="N295" s="235"/>
      <c r="O295" s="91"/>
      <c r="P295" s="91"/>
      <c r="Q295" s="91"/>
      <c r="R295" s="91"/>
      <c r="S295" s="91"/>
      <c r="T295" s="92"/>
      <c r="U295" s="38"/>
      <c r="V295" s="38"/>
      <c r="W295" s="38"/>
      <c r="X295" s="38"/>
      <c r="Y295" s="38"/>
      <c r="Z295" s="38"/>
      <c r="AA295" s="38"/>
      <c r="AB295" s="38"/>
      <c r="AC295" s="38"/>
      <c r="AD295" s="38"/>
      <c r="AE295" s="38"/>
      <c r="AT295" s="17" t="s">
        <v>139</v>
      </c>
      <c r="AU295" s="17" t="s">
        <v>89</v>
      </c>
    </row>
    <row r="296" s="13" customFormat="1">
      <c r="A296" s="13"/>
      <c r="B296" s="236"/>
      <c r="C296" s="237"/>
      <c r="D296" s="231" t="s">
        <v>141</v>
      </c>
      <c r="E296" s="238" t="s">
        <v>1</v>
      </c>
      <c r="F296" s="239" t="s">
        <v>446</v>
      </c>
      <c r="G296" s="237"/>
      <c r="H296" s="240">
        <v>51</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141</v>
      </c>
      <c r="AU296" s="246" t="s">
        <v>89</v>
      </c>
      <c r="AV296" s="13" t="s">
        <v>89</v>
      </c>
      <c r="AW296" s="13" t="s">
        <v>37</v>
      </c>
      <c r="AX296" s="13" t="s">
        <v>87</v>
      </c>
      <c r="AY296" s="246" t="s">
        <v>130</v>
      </c>
    </row>
    <row r="297" s="2" customFormat="1" ht="14.4" customHeight="1">
      <c r="A297" s="38"/>
      <c r="B297" s="39"/>
      <c r="C297" s="258" t="s">
        <v>447</v>
      </c>
      <c r="D297" s="258" t="s">
        <v>278</v>
      </c>
      <c r="E297" s="259" t="s">
        <v>448</v>
      </c>
      <c r="F297" s="260" t="s">
        <v>449</v>
      </c>
      <c r="G297" s="261" t="s">
        <v>293</v>
      </c>
      <c r="H297" s="262">
        <v>51</v>
      </c>
      <c r="I297" s="263"/>
      <c r="J297" s="264">
        <f>ROUND(I297*H297,2)</f>
        <v>0</v>
      </c>
      <c r="K297" s="260" t="s">
        <v>136</v>
      </c>
      <c r="L297" s="265"/>
      <c r="M297" s="266" t="s">
        <v>1</v>
      </c>
      <c r="N297" s="267" t="s">
        <v>44</v>
      </c>
      <c r="O297" s="91"/>
      <c r="P297" s="227">
        <f>O297*H297</f>
        <v>0</v>
      </c>
      <c r="Q297" s="227">
        <v>0.0018</v>
      </c>
      <c r="R297" s="227">
        <f>Q297*H297</f>
        <v>0.091799999999999993</v>
      </c>
      <c r="S297" s="227">
        <v>0</v>
      </c>
      <c r="T297" s="228">
        <f>S297*H297</f>
        <v>0</v>
      </c>
      <c r="U297" s="38"/>
      <c r="V297" s="38"/>
      <c r="W297" s="38"/>
      <c r="X297" s="38"/>
      <c r="Y297" s="38"/>
      <c r="Z297" s="38"/>
      <c r="AA297" s="38"/>
      <c r="AB297" s="38"/>
      <c r="AC297" s="38"/>
      <c r="AD297" s="38"/>
      <c r="AE297" s="38"/>
      <c r="AR297" s="229" t="s">
        <v>171</v>
      </c>
      <c r="AT297" s="229" t="s">
        <v>278</v>
      </c>
      <c r="AU297" s="229" t="s">
        <v>89</v>
      </c>
      <c r="AY297" s="17" t="s">
        <v>130</v>
      </c>
      <c r="BE297" s="230">
        <f>IF(N297="základní",J297,0)</f>
        <v>0</v>
      </c>
      <c r="BF297" s="230">
        <f>IF(N297="snížená",J297,0)</f>
        <v>0</v>
      </c>
      <c r="BG297" s="230">
        <f>IF(N297="zákl. přenesená",J297,0)</f>
        <v>0</v>
      </c>
      <c r="BH297" s="230">
        <f>IF(N297="sníž. přenesená",J297,0)</f>
        <v>0</v>
      </c>
      <c r="BI297" s="230">
        <f>IF(N297="nulová",J297,0)</f>
        <v>0</v>
      </c>
      <c r="BJ297" s="17" t="s">
        <v>87</v>
      </c>
      <c r="BK297" s="230">
        <f>ROUND(I297*H297,2)</f>
        <v>0</v>
      </c>
      <c r="BL297" s="17" t="s">
        <v>137</v>
      </c>
      <c r="BM297" s="229" t="s">
        <v>450</v>
      </c>
    </row>
    <row r="298" s="2" customFormat="1" ht="24.15" customHeight="1">
      <c r="A298" s="38"/>
      <c r="B298" s="39"/>
      <c r="C298" s="218" t="s">
        <v>451</v>
      </c>
      <c r="D298" s="218" t="s">
        <v>132</v>
      </c>
      <c r="E298" s="219" t="s">
        <v>452</v>
      </c>
      <c r="F298" s="220" t="s">
        <v>453</v>
      </c>
      <c r="G298" s="221" t="s">
        <v>293</v>
      </c>
      <c r="H298" s="222">
        <v>4</v>
      </c>
      <c r="I298" s="223"/>
      <c r="J298" s="224">
        <f>ROUND(I298*H298,2)</f>
        <v>0</v>
      </c>
      <c r="K298" s="220" t="s">
        <v>136</v>
      </c>
      <c r="L298" s="44"/>
      <c r="M298" s="225" t="s">
        <v>1</v>
      </c>
      <c r="N298" s="226" t="s">
        <v>44</v>
      </c>
      <c r="O298" s="91"/>
      <c r="P298" s="227">
        <f>O298*H298</f>
        <v>0</v>
      </c>
      <c r="Q298" s="227">
        <v>0</v>
      </c>
      <c r="R298" s="227">
        <f>Q298*H298</f>
        <v>0</v>
      </c>
      <c r="S298" s="227">
        <v>0.002</v>
      </c>
      <c r="T298" s="228">
        <f>S298*H298</f>
        <v>0.0080000000000000002</v>
      </c>
      <c r="U298" s="38"/>
      <c r="V298" s="38"/>
      <c r="W298" s="38"/>
      <c r="X298" s="38"/>
      <c r="Y298" s="38"/>
      <c r="Z298" s="38"/>
      <c r="AA298" s="38"/>
      <c r="AB298" s="38"/>
      <c r="AC298" s="38"/>
      <c r="AD298" s="38"/>
      <c r="AE298" s="38"/>
      <c r="AR298" s="229" t="s">
        <v>137</v>
      </c>
      <c r="AT298" s="229" t="s">
        <v>132</v>
      </c>
      <c r="AU298" s="229" t="s">
        <v>89</v>
      </c>
      <c r="AY298" s="17" t="s">
        <v>130</v>
      </c>
      <c r="BE298" s="230">
        <f>IF(N298="základní",J298,0)</f>
        <v>0</v>
      </c>
      <c r="BF298" s="230">
        <f>IF(N298="snížená",J298,0)</f>
        <v>0</v>
      </c>
      <c r="BG298" s="230">
        <f>IF(N298="zákl. přenesená",J298,0)</f>
        <v>0</v>
      </c>
      <c r="BH298" s="230">
        <f>IF(N298="sníž. přenesená",J298,0)</f>
        <v>0</v>
      </c>
      <c r="BI298" s="230">
        <f>IF(N298="nulová",J298,0)</f>
        <v>0</v>
      </c>
      <c r="BJ298" s="17" t="s">
        <v>87</v>
      </c>
      <c r="BK298" s="230">
        <f>ROUND(I298*H298,2)</f>
        <v>0</v>
      </c>
      <c r="BL298" s="17" t="s">
        <v>137</v>
      </c>
      <c r="BM298" s="229" t="s">
        <v>454</v>
      </c>
    </row>
    <row r="299" s="2" customFormat="1">
      <c r="A299" s="38"/>
      <c r="B299" s="39"/>
      <c r="C299" s="40"/>
      <c r="D299" s="231" t="s">
        <v>139</v>
      </c>
      <c r="E299" s="40"/>
      <c r="F299" s="232" t="s">
        <v>455</v>
      </c>
      <c r="G299" s="40"/>
      <c r="H299" s="40"/>
      <c r="I299" s="233"/>
      <c r="J299" s="40"/>
      <c r="K299" s="40"/>
      <c r="L299" s="44"/>
      <c r="M299" s="234"/>
      <c r="N299" s="235"/>
      <c r="O299" s="91"/>
      <c r="P299" s="91"/>
      <c r="Q299" s="91"/>
      <c r="R299" s="91"/>
      <c r="S299" s="91"/>
      <c r="T299" s="92"/>
      <c r="U299" s="38"/>
      <c r="V299" s="38"/>
      <c r="W299" s="38"/>
      <c r="X299" s="38"/>
      <c r="Y299" s="38"/>
      <c r="Z299" s="38"/>
      <c r="AA299" s="38"/>
      <c r="AB299" s="38"/>
      <c r="AC299" s="38"/>
      <c r="AD299" s="38"/>
      <c r="AE299" s="38"/>
      <c r="AT299" s="17" t="s">
        <v>139</v>
      </c>
      <c r="AU299" s="17" t="s">
        <v>89</v>
      </c>
    </row>
    <row r="300" s="2" customFormat="1" ht="24.15" customHeight="1">
      <c r="A300" s="38"/>
      <c r="B300" s="39"/>
      <c r="C300" s="218" t="s">
        <v>456</v>
      </c>
      <c r="D300" s="218" t="s">
        <v>132</v>
      </c>
      <c r="E300" s="219" t="s">
        <v>457</v>
      </c>
      <c r="F300" s="220" t="s">
        <v>458</v>
      </c>
      <c r="G300" s="221" t="s">
        <v>293</v>
      </c>
      <c r="H300" s="222">
        <v>2</v>
      </c>
      <c r="I300" s="223"/>
      <c r="J300" s="224">
        <f>ROUND(I300*H300,2)</f>
        <v>0</v>
      </c>
      <c r="K300" s="220" t="s">
        <v>136</v>
      </c>
      <c r="L300" s="44"/>
      <c r="M300" s="225" t="s">
        <v>1</v>
      </c>
      <c r="N300" s="226" t="s">
        <v>44</v>
      </c>
      <c r="O300" s="91"/>
      <c r="P300" s="227">
        <f>O300*H300</f>
        <v>0</v>
      </c>
      <c r="Q300" s="227">
        <v>0</v>
      </c>
      <c r="R300" s="227">
        <f>Q300*H300</f>
        <v>0</v>
      </c>
      <c r="S300" s="227">
        <v>0.082000000000000003</v>
      </c>
      <c r="T300" s="228">
        <f>S300*H300</f>
        <v>0.16400000000000001</v>
      </c>
      <c r="U300" s="38"/>
      <c r="V300" s="38"/>
      <c r="W300" s="38"/>
      <c r="X300" s="38"/>
      <c r="Y300" s="38"/>
      <c r="Z300" s="38"/>
      <c r="AA300" s="38"/>
      <c r="AB300" s="38"/>
      <c r="AC300" s="38"/>
      <c r="AD300" s="38"/>
      <c r="AE300" s="38"/>
      <c r="AR300" s="229" t="s">
        <v>137</v>
      </c>
      <c r="AT300" s="229" t="s">
        <v>132</v>
      </c>
      <c r="AU300" s="229" t="s">
        <v>89</v>
      </c>
      <c r="AY300" s="17" t="s">
        <v>130</v>
      </c>
      <c r="BE300" s="230">
        <f>IF(N300="základní",J300,0)</f>
        <v>0</v>
      </c>
      <c r="BF300" s="230">
        <f>IF(N300="snížená",J300,0)</f>
        <v>0</v>
      </c>
      <c r="BG300" s="230">
        <f>IF(N300="zákl. přenesená",J300,0)</f>
        <v>0</v>
      </c>
      <c r="BH300" s="230">
        <f>IF(N300="sníž. přenesená",J300,0)</f>
        <v>0</v>
      </c>
      <c r="BI300" s="230">
        <f>IF(N300="nulová",J300,0)</f>
        <v>0</v>
      </c>
      <c r="BJ300" s="17" t="s">
        <v>87</v>
      </c>
      <c r="BK300" s="230">
        <f>ROUND(I300*H300,2)</f>
        <v>0</v>
      </c>
      <c r="BL300" s="17" t="s">
        <v>137</v>
      </c>
      <c r="BM300" s="229" t="s">
        <v>459</v>
      </c>
    </row>
    <row r="301" s="2" customFormat="1">
      <c r="A301" s="38"/>
      <c r="B301" s="39"/>
      <c r="C301" s="40"/>
      <c r="D301" s="231" t="s">
        <v>139</v>
      </c>
      <c r="E301" s="40"/>
      <c r="F301" s="232" t="s">
        <v>460</v>
      </c>
      <c r="G301" s="40"/>
      <c r="H301" s="40"/>
      <c r="I301" s="233"/>
      <c r="J301" s="40"/>
      <c r="K301" s="40"/>
      <c r="L301" s="44"/>
      <c r="M301" s="234"/>
      <c r="N301" s="235"/>
      <c r="O301" s="91"/>
      <c r="P301" s="91"/>
      <c r="Q301" s="91"/>
      <c r="R301" s="91"/>
      <c r="S301" s="91"/>
      <c r="T301" s="92"/>
      <c r="U301" s="38"/>
      <c r="V301" s="38"/>
      <c r="W301" s="38"/>
      <c r="X301" s="38"/>
      <c r="Y301" s="38"/>
      <c r="Z301" s="38"/>
      <c r="AA301" s="38"/>
      <c r="AB301" s="38"/>
      <c r="AC301" s="38"/>
      <c r="AD301" s="38"/>
      <c r="AE301" s="38"/>
      <c r="AT301" s="17" t="s">
        <v>139</v>
      </c>
      <c r="AU301" s="17" t="s">
        <v>89</v>
      </c>
    </row>
    <row r="302" s="2" customFormat="1" ht="24.15" customHeight="1">
      <c r="A302" s="38"/>
      <c r="B302" s="39"/>
      <c r="C302" s="218" t="s">
        <v>461</v>
      </c>
      <c r="D302" s="218" t="s">
        <v>132</v>
      </c>
      <c r="E302" s="219" t="s">
        <v>462</v>
      </c>
      <c r="F302" s="220" t="s">
        <v>463</v>
      </c>
      <c r="G302" s="221" t="s">
        <v>293</v>
      </c>
      <c r="H302" s="222">
        <v>2</v>
      </c>
      <c r="I302" s="223"/>
      <c r="J302" s="224">
        <f>ROUND(I302*H302,2)</f>
        <v>0</v>
      </c>
      <c r="K302" s="220" t="s">
        <v>136</v>
      </c>
      <c r="L302" s="44"/>
      <c r="M302" s="225" t="s">
        <v>1</v>
      </c>
      <c r="N302" s="226" t="s">
        <v>44</v>
      </c>
      <c r="O302" s="91"/>
      <c r="P302" s="227">
        <f>O302*H302</f>
        <v>0</v>
      </c>
      <c r="Q302" s="227">
        <v>0</v>
      </c>
      <c r="R302" s="227">
        <f>Q302*H302</f>
        <v>0</v>
      </c>
      <c r="S302" s="227">
        <v>0.0040000000000000001</v>
      </c>
      <c r="T302" s="228">
        <f>S302*H302</f>
        <v>0.0080000000000000002</v>
      </c>
      <c r="U302" s="38"/>
      <c r="V302" s="38"/>
      <c r="W302" s="38"/>
      <c r="X302" s="38"/>
      <c r="Y302" s="38"/>
      <c r="Z302" s="38"/>
      <c r="AA302" s="38"/>
      <c r="AB302" s="38"/>
      <c r="AC302" s="38"/>
      <c r="AD302" s="38"/>
      <c r="AE302" s="38"/>
      <c r="AR302" s="229" t="s">
        <v>137</v>
      </c>
      <c r="AT302" s="229" t="s">
        <v>132</v>
      </c>
      <c r="AU302" s="229" t="s">
        <v>89</v>
      </c>
      <c r="AY302" s="17" t="s">
        <v>130</v>
      </c>
      <c r="BE302" s="230">
        <f>IF(N302="základní",J302,0)</f>
        <v>0</v>
      </c>
      <c r="BF302" s="230">
        <f>IF(N302="snížená",J302,0)</f>
        <v>0</v>
      </c>
      <c r="BG302" s="230">
        <f>IF(N302="zákl. přenesená",J302,0)</f>
        <v>0</v>
      </c>
      <c r="BH302" s="230">
        <f>IF(N302="sníž. přenesená",J302,0)</f>
        <v>0</v>
      </c>
      <c r="BI302" s="230">
        <f>IF(N302="nulová",J302,0)</f>
        <v>0</v>
      </c>
      <c r="BJ302" s="17" t="s">
        <v>87</v>
      </c>
      <c r="BK302" s="230">
        <f>ROUND(I302*H302,2)</f>
        <v>0</v>
      </c>
      <c r="BL302" s="17" t="s">
        <v>137</v>
      </c>
      <c r="BM302" s="229" t="s">
        <v>464</v>
      </c>
    </row>
    <row r="303" s="2" customFormat="1">
      <c r="A303" s="38"/>
      <c r="B303" s="39"/>
      <c r="C303" s="40"/>
      <c r="D303" s="231" t="s">
        <v>139</v>
      </c>
      <c r="E303" s="40"/>
      <c r="F303" s="232" t="s">
        <v>465</v>
      </c>
      <c r="G303" s="40"/>
      <c r="H303" s="40"/>
      <c r="I303" s="233"/>
      <c r="J303" s="40"/>
      <c r="K303" s="40"/>
      <c r="L303" s="44"/>
      <c r="M303" s="234"/>
      <c r="N303" s="235"/>
      <c r="O303" s="91"/>
      <c r="P303" s="91"/>
      <c r="Q303" s="91"/>
      <c r="R303" s="91"/>
      <c r="S303" s="91"/>
      <c r="T303" s="92"/>
      <c r="U303" s="38"/>
      <c r="V303" s="38"/>
      <c r="W303" s="38"/>
      <c r="X303" s="38"/>
      <c r="Y303" s="38"/>
      <c r="Z303" s="38"/>
      <c r="AA303" s="38"/>
      <c r="AB303" s="38"/>
      <c r="AC303" s="38"/>
      <c r="AD303" s="38"/>
      <c r="AE303" s="38"/>
      <c r="AT303" s="17" t="s">
        <v>139</v>
      </c>
      <c r="AU303" s="17" t="s">
        <v>89</v>
      </c>
    </row>
    <row r="304" s="2" customFormat="1" ht="24.15" customHeight="1">
      <c r="A304" s="38"/>
      <c r="B304" s="39"/>
      <c r="C304" s="218" t="s">
        <v>466</v>
      </c>
      <c r="D304" s="218" t="s">
        <v>132</v>
      </c>
      <c r="E304" s="219" t="s">
        <v>467</v>
      </c>
      <c r="F304" s="220" t="s">
        <v>468</v>
      </c>
      <c r="G304" s="221" t="s">
        <v>293</v>
      </c>
      <c r="H304" s="222">
        <v>4</v>
      </c>
      <c r="I304" s="223"/>
      <c r="J304" s="224">
        <f>ROUND(I304*H304,2)</f>
        <v>0</v>
      </c>
      <c r="K304" s="220" t="s">
        <v>136</v>
      </c>
      <c r="L304" s="44"/>
      <c r="M304" s="225" t="s">
        <v>1</v>
      </c>
      <c r="N304" s="226" t="s">
        <v>44</v>
      </c>
      <c r="O304" s="91"/>
      <c r="P304" s="227">
        <f>O304*H304</f>
        <v>0</v>
      </c>
      <c r="Q304" s="227">
        <v>0.10940999999999999</v>
      </c>
      <c r="R304" s="227">
        <f>Q304*H304</f>
        <v>0.43763999999999997</v>
      </c>
      <c r="S304" s="227">
        <v>0</v>
      </c>
      <c r="T304" s="228">
        <f>S304*H304</f>
        <v>0</v>
      </c>
      <c r="U304" s="38"/>
      <c r="V304" s="38"/>
      <c r="W304" s="38"/>
      <c r="X304" s="38"/>
      <c r="Y304" s="38"/>
      <c r="Z304" s="38"/>
      <c r="AA304" s="38"/>
      <c r="AB304" s="38"/>
      <c r="AC304" s="38"/>
      <c r="AD304" s="38"/>
      <c r="AE304" s="38"/>
      <c r="AR304" s="229" t="s">
        <v>137</v>
      </c>
      <c r="AT304" s="229" t="s">
        <v>132</v>
      </c>
      <c r="AU304" s="229" t="s">
        <v>89</v>
      </c>
      <c r="AY304" s="17" t="s">
        <v>130</v>
      </c>
      <c r="BE304" s="230">
        <f>IF(N304="základní",J304,0)</f>
        <v>0</v>
      </c>
      <c r="BF304" s="230">
        <f>IF(N304="snížená",J304,0)</f>
        <v>0</v>
      </c>
      <c r="BG304" s="230">
        <f>IF(N304="zákl. přenesená",J304,0)</f>
        <v>0</v>
      </c>
      <c r="BH304" s="230">
        <f>IF(N304="sníž. přenesená",J304,0)</f>
        <v>0</v>
      </c>
      <c r="BI304" s="230">
        <f>IF(N304="nulová",J304,0)</f>
        <v>0</v>
      </c>
      <c r="BJ304" s="17" t="s">
        <v>87</v>
      </c>
      <c r="BK304" s="230">
        <f>ROUND(I304*H304,2)</f>
        <v>0</v>
      </c>
      <c r="BL304" s="17" t="s">
        <v>137</v>
      </c>
      <c r="BM304" s="229" t="s">
        <v>469</v>
      </c>
    </row>
    <row r="305" s="2" customFormat="1">
      <c r="A305" s="38"/>
      <c r="B305" s="39"/>
      <c r="C305" s="40"/>
      <c r="D305" s="231" t="s">
        <v>139</v>
      </c>
      <c r="E305" s="40"/>
      <c r="F305" s="232" t="s">
        <v>470</v>
      </c>
      <c r="G305" s="40"/>
      <c r="H305" s="40"/>
      <c r="I305" s="233"/>
      <c r="J305" s="40"/>
      <c r="K305" s="40"/>
      <c r="L305" s="44"/>
      <c r="M305" s="234"/>
      <c r="N305" s="235"/>
      <c r="O305" s="91"/>
      <c r="P305" s="91"/>
      <c r="Q305" s="91"/>
      <c r="R305" s="91"/>
      <c r="S305" s="91"/>
      <c r="T305" s="92"/>
      <c r="U305" s="38"/>
      <c r="V305" s="38"/>
      <c r="W305" s="38"/>
      <c r="X305" s="38"/>
      <c r="Y305" s="38"/>
      <c r="Z305" s="38"/>
      <c r="AA305" s="38"/>
      <c r="AB305" s="38"/>
      <c r="AC305" s="38"/>
      <c r="AD305" s="38"/>
      <c r="AE305" s="38"/>
      <c r="AT305" s="17" t="s">
        <v>139</v>
      </c>
      <c r="AU305" s="17" t="s">
        <v>89</v>
      </c>
    </row>
    <row r="306" s="2" customFormat="1" ht="14.4" customHeight="1">
      <c r="A306" s="38"/>
      <c r="B306" s="39"/>
      <c r="C306" s="258" t="s">
        <v>471</v>
      </c>
      <c r="D306" s="258" t="s">
        <v>278</v>
      </c>
      <c r="E306" s="259" t="s">
        <v>472</v>
      </c>
      <c r="F306" s="260" t="s">
        <v>473</v>
      </c>
      <c r="G306" s="261" t="s">
        <v>293</v>
      </c>
      <c r="H306" s="262">
        <v>4</v>
      </c>
      <c r="I306" s="263"/>
      <c r="J306" s="264">
        <f>ROUND(I306*H306,2)</f>
        <v>0</v>
      </c>
      <c r="K306" s="260" t="s">
        <v>136</v>
      </c>
      <c r="L306" s="265"/>
      <c r="M306" s="266" t="s">
        <v>1</v>
      </c>
      <c r="N306" s="267" t="s">
        <v>44</v>
      </c>
      <c r="O306" s="91"/>
      <c r="P306" s="227">
        <f>O306*H306</f>
        <v>0</v>
      </c>
      <c r="Q306" s="227">
        <v>0.0064999999999999997</v>
      </c>
      <c r="R306" s="227">
        <f>Q306*H306</f>
        <v>0.025999999999999999</v>
      </c>
      <c r="S306" s="227">
        <v>0</v>
      </c>
      <c r="T306" s="228">
        <f>S306*H306</f>
        <v>0</v>
      </c>
      <c r="U306" s="38"/>
      <c r="V306" s="38"/>
      <c r="W306" s="38"/>
      <c r="X306" s="38"/>
      <c r="Y306" s="38"/>
      <c r="Z306" s="38"/>
      <c r="AA306" s="38"/>
      <c r="AB306" s="38"/>
      <c r="AC306" s="38"/>
      <c r="AD306" s="38"/>
      <c r="AE306" s="38"/>
      <c r="AR306" s="229" t="s">
        <v>171</v>
      </c>
      <c r="AT306" s="229" t="s">
        <v>278</v>
      </c>
      <c r="AU306" s="229" t="s">
        <v>89</v>
      </c>
      <c r="AY306" s="17" t="s">
        <v>130</v>
      </c>
      <c r="BE306" s="230">
        <f>IF(N306="základní",J306,0)</f>
        <v>0</v>
      </c>
      <c r="BF306" s="230">
        <f>IF(N306="snížená",J306,0)</f>
        <v>0</v>
      </c>
      <c r="BG306" s="230">
        <f>IF(N306="zákl. přenesená",J306,0)</f>
        <v>0</v>
      </c>
      <c r="BH306" s="230">
        <f>IF(N306="sníž. přenesená",J306,0)</f>
        <v>0</v>
      </c>
      <c r="BI306" s="230">
        <f>IF(N306="nulová",J306,0)</f>
        <v>0</v>
      </c>
      <c r="BJ306" s="17" t="s">
        <v>87</v>
      </c>
      <c r="BK306" s="230">
        <f>ROUND(I306*H306,2)</f>
        <v>0</v>
      </c>
      <c r="BL306" s="17" t="s">
        <v>137</v>
      </c>
      <c r="BM306" s="229" t="s">
        <v>474</v>
      </c>
    </row>
    <row r="307" s="2" customFormat="1" ht="24.15" customHeight="1">
      <c r="A307" s="38"/>
      <c r="B307" s="39"/>
      <c r="C307" s="258" t="s">
        <v>475</v>
      </c>
      <c r="D307" s="258" t="s">
        <v>278</v>
      </c>
      <c r="E307" s="259" t="s">
        <v>476</v>
      </c>
      <c r="F307" s="260" t="s">
        <v>477</v>
      </c>
      <c r="G307" s="261" t="s">
        <v>293</v>
      </c>
      <c r="H307" s="262">
        <v>4</v>
      </c>
      <c r="I307" s="263"/>
      <c r="J307" s="264">
        <f>ROUND(I307*H307,2)</f>
        <v>0</v>
      </c>
      <c r="K307" s="260" t="s">
        <v>136</v>
      </c>
      <c r="L307" s="265"/>
      <c r="M307" s="266" t="s">
        <v>1</v>
      </c>
      <c r="N307" s="267" t="s">
        <v>44</v>
      </c>
      <c r="O307" s="91"/>
      <c r="P307" s="227">
        <f>O307*H307</f>
        <v>0</v>
      </c>
      <c r="Q307" s="227">
        <v>0.0077000000000000002</v>
      </c>
      <c r="R307" s="227">
        <f>Q307*H307</f>
        <v>0.030800000000000001</v>
      </c>
      <c r="S307" s="227">
        <v>0</v>
      </c>
      <c r="T307" s="228">
        <f>S307*H307</f>
        <v>0</v>
      </c>
      <c r="U307" s="38"/>
      <c r="V307" s="38"/>
      <c r="W307" s="38"/>
      <c r="X307" s="38"/>
      <c r="Y307" s="38"/>
      <c r="Z307" s="38"/>
      <c r="AA307" s="38"/>
      <c r="AB307" s="38"/>
      <c r="AC307" s="38"/>
      <c r="AD307" s="38"/>
      <c r="AE307" s="38"/>
      <c r="AR307" s="229" t="s">
        <v>171</v>
      </c>
      <c r="AT307" s="229" t="s">
        <v>278</v>
      </c>
      <c r="AU307" s="229" t="s">
        <v>89</v>
      </c>
      <c r="AY307" s="17" t="s">
        <v>130</v>
      </c>
      <c r="BE307" s="230">
        <f>IF(N307="základní",J307,0)</f>
        <v>0</v>
      </c>
      <c r="BF307" s="230">
        <f>IF(N307="snížená",J307,0)</f>
        <v>0</v>
      </c>
      <c r="BG307" s="230">
        <f>IF(N307="zákl. přenesená",J307,0)</f>
        <v>0</v>
      </c>
      <c r="BH307" s="230">
        <f>IF(N307="sníž. přenesená",J307,0)</f>
        <v>0</v>
      </c>
      <c r="BI307" s="230">
        <f>IF(N307="nulová",J307,0)</f>
        <v>0</v>
      </c>
      <c r="BJ307" s="17" t="s">
        <v>87</v>
      </c>
      <c r="BK307" s="230">
        <f>ROUND(I307*H307,2)</f>
        <v>0</v>
      </c>
      <c r="BL307" s="17" t="s">
        <v>137</v>
      </c>
      <c r="BM307" s="229" t="s">
        <v>478</v>
      </c>
    </row>
    <row r="308" s="12" customFormat="1" ht="22.8" customHeight="1">
      <c r="A308" s="12"/>
      <c r="B308" s="202"/>
      <c r="C308" s="203"/>
      <c r="D308" s="204" t="s">
        <v>78</v>
      </c>
      <c r="E308" s="216" t="s">
        <v>479</v>
      </c>
      <c r="F308" s="216" t="s">
        <v>480</v>
      </c>
      <c r="G308" s="203"/>
      <c r="H308" s="203"/>
      <c r="I308" s="206"/>
      <c r="J308" s="217">
        <f>BK308</f>
        <v>0</v>
      </c>
      <c r="K308" s="203"/>
      <c r="L308" s="208"/>
      <c r="M308" s="209"/>
      <c r="N308" s="210"/>
      <c r="O308" s="210"/>
      <c r="P308" s="211">
        <f>SUM(P309:P348)</f>
        <v>0</v>
      </c>
      <c r="Q308" s="210"/>
      <c r="R308" s="211">
        <f>SUM(R309:R348)</f>
        <v>0</v>
      </c>
      <c r="S308" s="210"/>
      <c r="T308" s="212">
        <f>SUM(T309:T348)</f>
        <v>0</v>
      </c>
      <c r="U308" s="12"/>
      <c r="V308" s="12"/>
      <c r="W308" s="12"/>
      <c r="X308" s="12"/>
      <c r="Y308" s="12"/>
      <c r="Z308" s="12"/>
      <c r="AA308" s="12"/>
      <c r="AB308" s="12"/>
      <c r="AC308" s="12"/>
      <c r="AD308" s="12"/>
      <c r="AE308" s="12"/>
      <c r="AR308" s="213" t="s">
        <v>87</v>
      </c>
      <c r="AT308" s="214" t="s">
        <v>78</v>
      </c>
      <c r="AU308" s="214" t="s">
        <v>87</v>
      </c>
      <c r="AY308" s="213" t="s">
        <v>130</v>
      </c>
      <c r="BK308" s="215">
        <f>SUM(BK309:BK348)</f>
        <v>0</v>
      </c>
    </row>
    <row r="309" s="2" customFormat="1" ht="24.15" customHeight="1">
      <c r="A309" s="38"/>
      <c r="B309" s="39"/>
      <c r="C309" s="218" t="s">
        <v>481</v>
      </c>
      <c r="D309" s="218" t="s">
        <v>132</v>
      </c>
      <c r="E309" s="219" t="s">
        <v>482</v>
      </c>
      <c r="F309" s="220" t="s">
        <v>483</v>
      </c>
      <c r="G309" s="221" t="s">
        <v>484</v>
      </c>
      <c r="H309" s="222">
        <v>4614.4110000000001</v>
      </c>
      <c r="I309" s="223"/>
      <c r="J309" s="224">
        <f>ROUND(I309*H309,2)</f>
        <v>0</v>
      </c>
      <c r="K309" s="220" t="s">
        <v>136</v>
      </c>
      <c r="L309" s="44"/>
      <c r="M309" s="225" t="s">
        <v>1</v>
      </c>
      <c r="N309" s="226" t="s">
        <v>44</v>
      </c>
      <c r="O309" s="91"/>
      <c r="P309" s="227">
        <f>O309*H309</f>
        <v>0</v>
      </c>
      <c r="Q309" s="227">
        <v>0</v>
      </c>
      <c r="R309" s="227">
        <f>Q309*H309</f>
        <v>0</v>
      </c>
      <c r="S309" s="227">
        <v>0</v>
      </c>
      <c r="T309" s="228">
        <f>S309*H309</f>
        <v>0</v>
      </c>
      <c r="U309" s="38"/>
      <c r="V309" s="38"/>
      <c r="W309" s="38"/>
      <c r="X309" s="38"/>
      <c r="Y309" s="38"/>
      <c r="Z309" s="38"/>
      <c r="AA309" s="38"/>
      <c r="AB309" s="38"/>
      <c r="AC309" s="38"/>
      <c r="AD309" s="38"/>
      <c r="AE309" s="38"/>
      <c r="AR309" s="229" t="s">
        <v>137</v>
      </c>
      <c r="AT309" s="229" t="s">
        <v>132</v>
      </c>
      <c r="AU309" s="229" t="s">
        <v>89</v>
      </c>
      <c r="AY309" s="17" t="s">
        <v>130</v>
      </c>
      <c r="BE309" s="230">
        <f>IF(N309="základní",J309,0)</f>
        <v>0</v>
      </c>
      <c r="BF309" s="230">
        <f>IF(N309="snížená",J309,0)</f>
        <v>0</v>
      </c>
      <c r="BG309" s="230">
        <f>IF(N309="zákl. přenesená",J309,0)</f>
        <v>0</v>
      </c>
      <c r="BH309" s="230">
        <f>IF(N309="sníž. přenesená",J309,0)</f>
        <v>0</v>
      </c>
      <c r="BI309" s="230">
        <f>IF(N309="nulová",J309,0)</f>
        <v>0</v>
      </c>
      <c r="BJ309" s="17" t="s">
        <v>87</v>
      </c>
      <c r="BK309" s="230">
        <f>ROUND(I309*H309,2)</f>
        <v>0</v>
      </c>
      <c r="BL309" s="17" t="s">
        <v>137</v>
      </c>
      <c r="BM309" s="229" t="s">
        <v>485</v>
      </c>
    </row>
    <row r="310" s="2" customFormat="1">
      <c r="A310" s="38"/>
      <c r="B310" s="39"/>
      <c r="C310" s="40"/>
      <c r="D310" s="231" t="s">
        <v>139</v>
      </c>
      <c r="E310" s="40"/>
      <c r="F310" s="232" t="s">
        <v>486</v>
      </c>
      <c r="G310" s="40"/>
      <c r="H310" s="40"/>
      <c r="I310" s="233"/>
      <c r="J310" s="40"/>
      <c r="K310" s="40"/>
      <c r="L310" s="44"/>
      <c r="M310" s="234"/>
      <c r="N310" s="235"/>
      <c r="O310" s="91"/>
      <c r="P310" s="91"/>
      <c r="Q310" s="91"/>
      <c r="R310" s="91"/>
      <c r="S310" s="91"/>
      <c r="T310" s="92"/>
      <c r="U310" s="38"/>
      <c r="V310" s="38"/>
      <c r="W310" s="38"/>
      <c r="X310" s="38"/>
      <c r="Y310" s="38"/>
      <c r="Z310" s="38"/>
      <c r="AA310" s="38"/>
      <c r="AB310" s="38"/>
      <c r="AC310" s="38"/>
      <c r="AD310" s="38"/>
      <c r="AE310" s="38"/>
      <c r="AT310" s="17" t="s">
        <v>139</v>
      </c>
      <c r="AU310" s="17" t="s">
        <v>89</v>
      </c>
    </row>
    <row r="311" s="13" customFormat="1">
      <c r="A311" s="13"/>
      <c r="B311" s="236"/>
      <c r="C311" s="237"/>
      <c r="D311" s="231" t="s">
        <v>141</v>
      </c>
      <c r="E311" s="238" t="s">
        <v>1</v>
      </c>
      <c r="F311" s="239" t="s">
        <v>487</v>
      </c>
      <c r="G311" s="237"/>
      <c r="H311" s="240">
        <v>1387.8219999999999</v>
      </c>
      <c r="I311" s="241"/>
      <c r="J311" s="237"/>
      <c r="K311" s="237"/>
      <c r="L311" s="242"/>
      <c r="M311" s="243"/>
      <c r="N311" s="244"/>
      <c r="O311" s="244"/>
      <c r="P311" s="244"/>
      <c r="Q311" s="244"/>
      <c r="R311" s="244"/>
      <c r="S311" s="244"/>
      <c r="T311" s="245"/>
      <c r="U311" s="13"/>
      <c r="V311" s="13"/>
      <c r="W311" s="13"/>
      <c r="X311" s="13"/>
      <c r="Y311" s="13"/>
      <c r="Z311" s="13"/>
      <c r="AA311" s="13"/>
      <c r="AB311" s="13"/>
      <c r="AC311" s="13"/>
      <c r="AD311" s="13"/>
      <c r="AE311" s="13"/>
      <c r="AT311" s="246" t="s">
        <v>141</v>
      </c>
      <c r="AU311" s="246" t="s">
        <v>89</v>
      </c>
      <c r="AV311" s="13" t="s">
        <v>89</v>
      </c>
      <c r="AW311" s="13" t="s">
        <v>37</v>
      </c>
      <c r="AX311" s="13" t="s">
        <v>79</v>
      </c>
      <c r="AY311" s="246" t="s">
        <v>130</v>
      </c>
    </row>
    <row r="312" s="13" customFormat="1">
      <c r="A312" s="13"/>
      <c r="B312" s="236"/>
      <c r="C312" s="237"/>
      <c r="D312" s="231" t="s">
        <v>141</v>
      </c>
      <c r="E312" s="238" t="s">
        <v>1</v>
      </c>
      <c r="F312" s="239" t="s">
        <v>488</v>
      </c>
      <c r="G312" s="237"/>
      <c r="H312" s="240">
        <v>946.17600000000004</v>
      </c>
      <c r="I312" s="241"/>
      <c r="J312" s="237"/>
      <c r="K312" s="237"/>
      <c r="L312" s="242"/>
      <c r="M312" s="243"/>
      <c r="N312" s="244"/>
      <c r="O312" s="244"/>
      <c r="P312" s="244"/>
      <c r="Q312" s="244"/>
      <c r="R312" s="244"/>
      <c r="S312" s="244"/>
      <c r="T312" s="245"/>
      <c r="U312" s="13"/>
      <c r="V312" s="13"/>
      <c r="W312" s="13"/>
      <c r="X312" s="13"/>
      <c r="Y312" s="13"/>
      <c r="Z312" s="13"/>
      <c r="AA312" s="13"/>
      <c r="AB312" s="13"/>
      <c r="AC312" s="13"/>
      <c r="AD312" s="13"/>
      <c r="AE312" s="13"/>
      <c r="AT312" s="246" t="s">
        <v>141</v>
      </c>
      <c r="AU312" s="246" t="s">
        <v>89</v>
      </c>
      <c r="AV312" s="13" t="s">
        <v>89</v>
      </c>
      <c r="AW312" s="13" t="s">
        <v>37</v>
      </c>
      <c r="AX312" s="13" t="s">
        <v>79</v>
      </c>
      <c r="AY312" s="246" t="s">
        <v>130</v>
      </c>
    </row>
    <row r="313" s="13" customFormat="1">
      <c r="A313" s="13"/>
      <c r="B313" s="236"/>
      <c r="C313" s="237"/>
      <c r="D313" s="231" t="s">
        <v>141</v>
      </c>
      <c r="E313" s="238" t="s">
        <v>1</v>
      </c>
      <c r="F313" s="239" t="s">
        <v>489</v>
      </c>
      <c r="G313" s="237"/>
      <c r="H313" s="240">
        <v>424.50099999999998</v>
      </c>
      <c r="I313" s="241"/>
      <c r="J313" s="237"/>
      <c r="K313" s="237"/>
      <c r="L313" s="242"/>
      <c r="M313" s="243"/>
      <c r="N313" s="244"/>
      <c r="O313" s="244"/>
      <c r="P313" s="244"/>
      <c r="Q313" s="244"/>
      <c r="R313" s="244"/>
      <c r="S313" s="244"/>
      <c r="T313" s="245"/>
      <c r="U313" s="13"/>
      <c r="V313" s="13"/>
      <c r="W313" s="13"/>
      <c r="X313" s="13"/>
      <c r="Y313" s="13"/>
      <c r="Z313" s="13"/>
      <c r="AA313" s="13"/>
      <c r="AB313" s="13"/>
      <c r="AC313" s="13"/>
      <c r="AD313" s="13"/>
      <c r="AE313" s="13"/>
      <c r="AT313" s="246" t="s">
        <v>141</v>
      </c>
      <c r="AU313" s="246" t="s">
        <v>89</v>
      </c>
      <c r="AV313" s="13" t="s">
        <v>89</v>
      </c>
      <c r="AW313" s="13" t="s">
        <v>37</v>
      </c>
      <c r="AX313" s="13" t="s">
        <v>79</v>
      </c>
      <c r="AY313" s="246" t="s">
        <v>130</v>
      </c>
    </row>
    <row r="314" s="13" customFormat="1">
      <c r="A314" s="13"/>
      <c r="B314" s="236"/>
      <c r="C314" s="237"/>
      <c r="D314" s="231" t="s">
        <v>141</v>
      </c>
      <c r="E314" s="238" t="s">
        <v>1</v>
      </c>
      <c r="F314" s="239" t="s">
        <v>490</v>
      </c>
      <c r="G314" s="237"/>
      <c r="H314" s="240">
        <v>45.366</v>
      </c>
      <c r="I314" s="241"/>
      <c r="J314" s="237"/>
      <c r="K314" s="237"/>
      <c r="L314" s="242"/>
      <c r="M314" s="243"/>
      <c r="N314" s="244"/>
      <c r="O314" s="244"/>
      <c r="P314" s="244"/>
      <c r="Q314" s="244"/>
      <c r="R314" s="244"/>
      <c r="S314" s="244"/>
      <c r="T314" s="245"/>
      <c r="U314" s="13"/>
      <c r="V314" s="13"/>
      <c r="W314" s="13"/>
      <c r="X314" s="13"/>
      <c r="Y314" s="13"/>
      <c r="Z314" s="13"/>
      <c r="AA314" s="13"/>
      <c r="AB314" s="13"/>
      <c r="AC314" s="13"/>
      <c r="AD314" s="13"/>
      <c r="AE314" s="13"/>
      <c r="AT314" s="246" t="s">
        <v>141</v>
      </c>
      <c r="AU314" s="246" t="s">
        <v>89</v>
      </c>
      <c r="AV314" s="13" t="s">
        <v>89</v>
      </c>
      <c r="AW314" s="13" t="s">
        <v>37</v>
      </c>
      <c r="AX314" s="13" t="s">
        <v>79</v>
      </c>
      <c r="AY314" s="246" t="s">
        <v>130</v>
      </c>
    </row>
    <row r="315" s="13" customFormat="1">
      <c r="A315" s="13"/>
      <c r="B315" s="236"/>
      <c r="C315" s="237"/>
      <c r="D315" s="231" t="s">
        <v>141</v>
      </c>
      <c r="E315" s="238" t="s">
        <v>1</v>
      </c>
      <c r="F315" s="239" t="s">
        <v>491</v>
      </c>
      <c r="G315" s="237"/>
      <c r="H315" s="240">
        <v>59.286000000000001</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141</v>
      </c>
      <c r="AU315" s="246" t="s">
        <v>89</v>
      </c>
      <c r="AV315" s="13" t="s">
        <v>89</v>
      </c>
      <c r="AW315" s="13" t="s">
        <v>37</v>
      </c>
      <c r="AX315" s="13" t="s">
        <v>79</v>
      </c>
      <c r="AY315" s="246" t="s">
        <v>130</v>
      </c>
    </row>
    <row r="316" s="13" customFormat="1">
      <c r="A316" s="13"/>
      <c r="B316" s="236"/>
      <c r="C316" s="237"/>
      <c r="D316" s="231" t="s">
        <v>141</v>
      </c>
      <c r="E316" s="238" t="s">
        <v>1</v>
      </c>
      <c r="F316" s="239" t="s">
        <v>492</v>
      </c>
      <c r="G316" s="237"/>
      <c r="H316" s="240">
        <v>483.91199999999998</v>
      </c>
      <c r="I316" s="241"/>
      <c r="J316" s="237"/>
      <c r="K316" s="237"/>
      <c r="L316" s="242"/>
      <c r="M316" s="243"/>
      <c r="N316" s="244"/>
      <c r="O316" s="244"/>
      <c r="P316" s="244"/>
      <c r="Q316" s="244"/>
      <c r="R316" s="244"/>
      <c r="S316" s="244"/>
      <c r="T316" s="245"/>
      <c r="U316" s="13"/>
      <c r="V316" s="13"/>
      <c r="W316" s="13"/>
      <c r="X316" s="13"/>
      <c r="Y316" s="13"/>
      <c r="Z316" s="13"/>
      <c r="AA316" s="13"/>
      <c r="AB316" s="13"/>
      <c r="AC316" s="13"/>
      <c r="AD316" s="13"/>
      <c r="AE316" s="13"/>
      <c r="AT316" s="246" t="s">
        <v>141</v>
      </c>
      <c r="AU316" s="246" t="s">
        <v>89</v>
      </c>
      <c r="AV316" s="13" t="s">
        <v>89</v>
      </c>
      <c r="AW316" s="13" t="s">
        <v>37</v>
      </c>
      <c r="AX316" s="13" t="s">
        <v>79</v>
      </c>
      <c r="AY316" s="246" t="s">
        <v>130</v>
      </c>
    </row>
    <row r="317" s="13" customFormat="1">
      <c r="A317" s="13"/>
      <c r="B317" s="236"/>
      <c r="C317" s="237"/>
      <c r="D317" s="231" t="s">
        <v>141</v>
      </c>
      <c r="E317" s="238" t="s">
        <v>1</v>
      </c>
      <c r="F317" s="239" t="s">
        <v>493</v>
      </c>
      <c r="G317" s="237"/>
      <c r="H317" s="240">
        <v>143.15199999999999</v>
      </c>
      <c r="I317" s="241"/>
      <c r="J317" s="237"/>
      <c r="K317" s="237"/>
      <c r="L317" s="242"/>
      <c r="M317" s="243"/>
      <c r="N317" s="244"/>
      <c r="O317" s="244"/>
      <c r="P317" s="244"/>
      <c r="Q317" s="244"/>
      <c r="R317" s="244"/>
      <c r="S317" s="244"/>
      <c r="T317" s="245"/>
      <c r="U317" s="13"/>
      <c r="V317" s="13"/>
      <c r="W317" s="13"/>
      <c r="X317" s="13"/>
      <c r="Y317" s="13"/>
      <c r="Z317" s="13"/>
      <c r="AA317" s="13"/>
      <c r="AB317" s="13"/>
      <c r="AC317" s="13"/>
      <c r="AD317" s="13"/>
      <c r="AE317" s="13"/>
      <c r="AT317" s="246" t="s">
        <v>141</v>
      </c>
      <c r="AU317" s="246" t="s">
        <v>89</v>
      </c>
      <c r="AV317" s="13" t="s">
        <v>89</v>
      </c>
      <c r="AW317" s="13" t="s">
        <v>37</v>
      </c>
      <c r="AX317" s="13" t="s">
        <v>79</v>
      </c>
      <c r="AY317" s="246" t="s">
        <v>130</v>
      </c>
    </row>
    <row r="318" s="13" customFormat="1">
      <c r="A318" s="13"/>
      <c r="B318" s="236"/>
      <c r="C318" s="237"/>
      <c r="D318" s="231" t="s">
        <v>141</v>
      </c>
      <c r="E318" s="238" t="s">
        <v>1</v>
      </c>
      <c r="F318" s="239" t="s">
        <v>494</v>
      </c>
      <c r="G318" s="237"/>
      <c r="H318" s="240">
        <v>129.732</v>
      </c>
      <c r="I318" s="241"/>
      <c r="J318" s="237"/>
      <c r="K318" s="237"/>
      <c r="L318" s="242"/>
      <c r="M318" s="243"/>
      <c r="N318" s="244"/>
      <c r="O318" s="244"/>
      <c r="P318" s="244"/>
      <c r="Q318" s="244"/>
      <c r="R318" s="244"/>
      <c r="S318" s="244"/>
      <c r="T318" s="245"/>
      <c r="U318" s="13"/>
      <c r="V318" s="13"/>
      <c r="W318" s="13"/>
      <c r="X318" s="13"/>
      <c r="Y318" s="13"/>
      <c r="Z318" s="13"/>
      <c r="AA318" s="13"/>
      <c r="AB318" s="13"/>
      <c r="AC318" s="13"/>
      <c r="AD318" s="13"/>
      <c r="AE318" s="13"/>
      <c r="AT318" s="246" t="s">
        <v>141</v>
      </c>
      <c r="AU318" s="246" t="s">
        <v>89</v>
      </c>
      <c r="AV318" s="13" t="s">
        <v>89</v>
      </c>
      <c r="AW318" s="13" t="s">
        <v>37</v>
      </c>
      <c r="AX318" s="13" t="s">
        <v>79</v>
      </c>
      <c r="AY318" s="246" t="s">
        <v>130</v>
      </c>
    </row>
    <row r="319" s="13" customFormat="1">
      <c r="A319" s="13"/>
      <c r="B319" s="236"/>
      <c r="C319" s="237"/>
      <c r="D319" s="231" t="s">
        <v>141</v>
      </c>
      <c r="E319" s="238" t="s">
        <v>1</v>
      </c>
      <c r="F319" s="239" t="s">
        <v>495</v>
      </c>
      <c r="G319" s="237"/>
      <c r="H319" s="240">
        <v>279.59399999999999</v>
      </c>
      <c r="I319" s="241"/>
      <c r="J319" s="237"/>
      <c r="K319" s="237"/>
      <c r="L319" s="242"/>
      <c r="M319" s="243"/>
      <c r="N319" s="244"/>
      <c r="O319" s="244"/>
      <c r="P319" s="244"/>
      <c r="Q319" s="244"/>
      <c r="R319" s="244"/>
      <c r="S319" s="244"/>
      <c r="T319" s="245"/>
      <c r="U319" s="13"/>
      <c r="V319" s="13"/>
      <c r="W319" s="13"/>
      <c r="X319" s="13"/>
      <c r="Y319" s="13"/>
      <c r="Z319" s="13"/>
      <c r="AA319" s="13"/>
      <c r="AB319" s="13"/>
      <c r="AC319" s="13"/>
      <c r="AD319" s="13"/>
      <c r="AE319" s="13"/>
      <c r="AT319" s="246" t="s">
        <v>141</v>
      </c>
      <c r="AU319" s="246" t="s">
        <v>89</v>
      </c>
      <c r="AV319" s="13" t="s">
        <v>89</v>
      </c>
      <c r="AW319" s="13" t="s">
        <v>37</v>
      </c>
      <c r="AX319" s="13" t="s">
        <v>79</v>
      </c>
      <c r="AY319" s="246" t="s">
        <v>130</v>
      </c>
    </row>
    <row r="320" s="13" customFormat="1">
      <c r="A320" s="13"/>
      <c r="B320" s="236"/>
      <c r="C320" s="237"/>
      <c r="D320" s="231" t="s">
        <v>141</v>
      </c>
      <c r="E320" s="238" t="s">
        <v>1</v>
      </c>
      <c r="F320" s="239" t="s">
        <v>496</v>
      </c>
      <c r="G320" s="237"/>
      <c r="H320" s="240">
        <v>714.87</v>
      </c>
      <c r="I320" s="241"/>
      <c r="J320" s="237"/>
      <c r="K320" s="237"/>
      <c r="L320" s="242"/>
      <c r="M320" s="243"/>
      <c r="N320" s="244"/>
      <c r="O320" s="244"/>
      <c r="P320" s="244"/>
      <c r="Q320" s="244"/>
      <c r="R320" s="244"/>
      <c r="S320" s="244"/>
      <c r="T320" s="245"/>
      <c r="U320" s="13"/>
      <c r="V320" s="13"/>
      <c r="W320" s="13"/>
      <c r="X320" s="13"/>
      <c r="Y320" s="13"/>
      <c r="Z320" s="13"/>
      <c r="AA320" s="13"/>
      <c r="AB320" s="13"/>
      <c r="AC320" s="13"/>
      <c r="AD320" s="13"/>
      <c r="AE320" s="13"/>
      <c r="AT320" s="246" t="s">
        <v>141</v>
      </c>
      <c r="AU320" s="246" t="s">
        <v>89</v>
      </c>
      <c r="AV320" s="13" t="s">
        <v>89</v>
      </c>
      <c r="AW320" s="13" t="s">
        <v>37</v>
      </c>
      <c r="AX320" s="13" t="s">
        <v>79</v>
      </c>
      <c r="AY320" s="246" t="s">
        <v>130</v>
      </c>
    </row>
    <row r="321" s="14" customFormat="1">
      <c r="A321" s="14"/>
      <c r="B321" s="247"/>
      <c r="C321" s="248"/>
      <c r="D321" s="231" t="s">
        <v>141</v>
      </c>
      <c r="E321" s="249" t="s">
        <v>1</v>
      </c>
      <c r="F321" s="250" t="s">
        <v>216</v>
      </c>
      <c r="G321" s="248"/>
      <c r="H321" s="251">
        <v>4614.4110000000001</v>
      </c>
      <c r="I321" s="252"/>
      <c r="J321" s="248"/>
      <c r="K321" s="248"/>
      <c r="L321" s="253"/>
      <c r="M321" s="254"/>
      <c r="N321" s="255"/>
      <c r="O321" s="255"/>
      <c r="P321" s="255"/>
      <c r="Q321" s="255"/>
      <c r="R321" s="255"/>
      <c r="S321" s="255"/>
      <c r="T321" s="256"/>
      <c r="U321" s="14"/>
      <c r="V321" s="14"/>
      <c r="W321" s="14"/>
      <c r="X321" s="14"/>
      <c r="Y321" s="14"/>
      <c r="Z321" s="14"/>
      <c r="AA321" s="14"/>
      <c r="AB321" s="14"/>
      <c r="AC321" s="14"/>
      <c r="AD321" s="14"/>
      <c r="AE321" s="14"/>
      <c r="AT321" s="257" t="s">
        <v>141</v>
      </c>
      <c r="AU321" s="257" t="s">
        <v>89</v>
      </c>
      <c r="AV321" s="14" t="s">
        <v>137</v>
      </c>
      <c r="AW321" s="14" t="s">
        <v>37</v>
      </c>
      <c r="AX321" s="14" t="s">
        <v>87</v>
      </c>
      <c r="AY321" s="257" t="s">
        <v>130</v>
      </c>
    </row>
    <row r="322" s="2" customFormat="1" ht="14.4" customHeight="1">
      <c r="A322" s="38"/>
      <c r="B322" s="39"/>
      <c r="C322" s="218" t="s">
        <v>497</v>
      </c>
      <c r="D322" s="218" t="s">
        <v>132</v>
      </c>
      <c r="E322" s="219" t="s">
        <v>498</v>
      </c>
      <c r="F322" s="220" t="s">
        <v>499</v>
      </c>
      <c r="G322" s="221" t="s">
        <v>484</v>
      </c>
      <c r="H322" s="222">
        <v>133817.91899999999</v>
      </c>
      <c r="I322" s="223"/>
      <c r="J322" s="224">
        <f>ROUND(I322*H322,2)</f>
        <v>0</v>
      </c>
      <c r="K322" s="220" t="s">
        <v>136</v>
      </c>
      <c r="L322" s="44"/>
      <c r="M322" s="225" t="s">
        <v>1</v>
      </c>
      <c r="N322" s="226" t="s">
        <v>44</v>
      </c>
      <c r="O322" s="91"/>
      <c r="P322" s="227">
        <f>O322*H322</f>
        <v>0</v>
      </c>
      <c r="Q322" s="227">
        <v>0</v>
      </c>
      <c r="R322" s="227">
        <f>Q322*H322</f>
        <v>0</v>
      </c>
      <c r="S322" s="227">
        <v>0</v>
      </c>
      <c r="T322" s="228">
        <f>S322*H322</f>
        <v>0</v>
      </c>
      <c r="U322" s="38"/>
      <c r="V322" s="38"/>
      <c r="W322" s="38"/>
      <c r="X322" s="38"/>
      <c r="Y322" s="38"/>
      <c r="Z322" s="38"/>
      <c r="AA322" s="38"/>
      <c r="AB322" s="38"/>
      <c r="AC322" s="38"/>
      <c r="AD322" s="38"/>
      <c r="AE322" s="38"/>
      <c r="AR322" s="229" t="s">
        <v>137</v>
      </c>
      <c r="AT322" s="229" t="s">
        <v>132</v>
      </c>
      <c r="AU322" s="229" t="s">
        <v>89</v>
      </c>
      <c r="AY322" s="17" t="s">
        <v>130</v>
      </c>
      <c r="BE322" s="230">
        <f>IF(N322="základní",J322,0)</f>
        <v>0</v>
      </c>
      <c r="BF322" s="230">
        <f>IF(N322="snížená",J322,0)</f>
        <v>0</v>
      </c>
      <c r="BG322" s="230">
        <f>IF(N322="zákl. přenesená",J322,0)</f>
        <v>0</v>
      </c>
      <c r="BH322" s="230">
        <f>IF(N322="sníž. přenesená",J322,0)</f>
        <v>0</v>
      </c>
      <c r="BI322" s="230">
        <f>IF(N322="nulová",J322,0)</f>
        <v>0</v>
      </c>
      <c r="BJ322" s="17" t="s">
        <v>87</v>
      </c>
      <c r="BK322" s="230">
        <f>ROUND(I322*H322,2)</f>
        <v>0</v>
      </c>
      <c r="BL322" s="17" t="s">
        <v>137</v>
      </c>
      <c r="BM322" s="229" t="s">
        <v>500</v>
      </c>
    </row>
    <row r="323" s="2" customFormat="1">
      <c r="A323" s="38"/>
      <c r="B323" s="39"/>
      <c r="C323" s="40"/>
      <c r="D323" s="231" t="s">
        <v>139</v>
      </c>
      <c r="E323" s="40"/>
      <c r="F323" s="232" t="s">
        <v>486</v>
      </c>
      <c r="G323" s="40"/>
      <c r="H323" s="40"/>
      <c r="I323" s="233"/>
      <c r="J323" s="40"/>
      <c r="K323" s="40"/>
      <c r="L323" s="44"/>
      <c r="M323" s="234"/>
      <c r="N323" s="235"/>
      <c r="O323" s="91"/>
      <c r="P323" s="91"/>
      <c r="Q323" s="91"/>
      <c r="R323" s="91"/>
      <c r="S323" s="91"/>
      <c r="T323" s="92"/>
      <c r="U323" s="38"/>
      <c r="V323" s="38"/>
      <c r="W323" s="38"/>
      <c r="X323" s="38"/>
      <c r="Y323" s="38"/>
      <c r="Z323" s="38"/>
      <c r="AA323" s="38"/>
      <c r="AB323" s="38"/>
      <c r="AC323" s="38"/>
      <c r="AD323" s="38"/>
      <c r="AE323" s="38"/>
      <c r="AT323" s="17" t="s">
        <v>139</v>
      </c>
      <c r="AU323" s="17" t="s">
        <v>89</v>
      </c>
    </row>
    <row r="324" s="13" customFormat="1">
      <c r="A324" s="13"/>
      <c r="B324" s="236"/>
      <c r="C324" s="237"/>
      <c r="D324" s="231" t="s">
        <v>141</v>
      </c>
      <c r="E324" s="238" t="s">
        <v>1</v>
      </c>
      <c r="F324" s="239" t="s">
        <v>501</v>
      </c>
      <c r="G324" s="237"/>
      <c r="H324" s="240">
        <v>133817.91899999999</v>
      </c>
      <c r="I324" s="241"/>
      <c r="J324" s="237"/>
      <c r="K324" s="237"/>
      <c r="L324" s="242"/>
      <c r="M324" s="243"/>
      <c r="N324" s="244"/>
      <c r="O324" s="244"/>
      <c r="P324" s="244"/>
      <c r="Q324" s="244"/>
      <c r="R324" s="244"/>
      <c r="S324" s="244"/>
      <c r="T324" s="245"/>
      <c r="U324" s="13"/>
      <c r="V324" s="13"/>
      <c r="W324" s="13"/>
      <c r="X324" s="13"/>
      <c r="Y324" s="13"/>
      <c r="Z324" s="13"/>
      <c r="AA324" s="13"/>
      <c r="AB324" s="13"/>
      <c r="AC324" s="13"/>
      <c r="AD324" s="13"/>
      <c r="AE324" s="13"/>
      <c r="AT324" s="246" t="s">
        <v>141</v>
      </c>
      <c r="AU324" s="246" t="s">
        <v>89</v>
      </c>
      <c r="AV324" s="13" t="s">
        <v>89</v>
      </c>
      <c r="AW324" s="13" t="s">
        <v>37</v>
      </c>
      <c r="AX324" s="13" t="s">
        <v>87</v>
      </c>
      <c r="AY324" s="246" t="s">
        <v>130</v>
      </c>
    </row>
    <row r="325" s="2" customFormat="1" ht="24.15" customHeight="1">
      <c r="A325" s="38"/>
      <c r="B325" s="39"/>
      <c r="C325" s="218" t="s">
        <v>502</v>
      </c>
      <c r="D325" s="218" t="s">
        <v>132</v>
      </c>
      <c r="E325" s="219" t="s">
        <v>503</v>
      </c>
      <c r="F325" s="220" t="s">
        <v>504</v>
      </c>
      <c r="G325" s="221" t="s">
        <v>484</v>
      </c>
      <c r="H325" s="222">
        <v>994.46400000000006</v>
      </c>
      <c r="I325" s="223"/>
      <c r="J325" s="224">
        <f>ROUND(I325*H325,2)</f>
        <v>0</v>
      </c>
      <c r="K325" s="220" t="s">
        <v>136</v>
      </c>
      <c r="L325" s="44"/>
      <c r="M325" s="225" t="s">
        <v>1</v>
      </c>
      <c r="N325" s="226" t="s">
        <v>44</v>
      </c>
      <c r="O325" s="91"/>
      <c r="P325" s="227">
        <f>O325*H325</f>
        <v>0</v>
      </c>
      <c r="Q325" s="227">
        <v>0</v>
      </c>
      <c r="R325" s="227">
        <f>Q325*H325</f>
        <v>0</v>
      </c>
      <c r="S325" s="227">
        <v>0</v>
      </c>
      <c r="T325" s="228">
        <f>S325*H325</f>
        <v>0</v>
      </c>
      <c r="U325" s="38"/>
      <c r="V325" s="38"/>
      <c r="W325" s="38"/>
      <c r="X325" s="38"/>
      <c r="Y325" s="38"/>
      <c r="Z325" s="38"/>
      <c r="AA325" s="38"/>
      <c r="AB325" s="38"/>
      <c r="AC325" s="38"/>
      <c r="AD325" s="38"/>
      <c r="AE325" s="38"/>
      <c r="AR325" s="229" t="s">
        <v>137</v>
      </c>
      <c r="AT325" s="229" t="s">
        <v>132</v>
      </c>
      <c r="AU325" s="229" t="s">
        <v>89</v>
      </c>
      <c r="AY325" s="17" t="s">
        <v>130</v>
      </c>
      <c r="BE325" s="230">
        <f>IF(N325="základní",J325,0)</f>
        <v>0</v>
      </c>
      <c r="BF325" s="230">
        <f>IF(N325="snížená",J325,0)</f>
        <v>0</v>
      </c>
      <c r="BG325" s="230">
        <f>IF(N325="zákl. přenesená",J325,0)</f>
        <v>0</v>
      </c>
      <c r="BH325" s="230">
        <f>IF(N325="sníž. přenesená",J325,0)</f>
        <v>0</v>
      </c>
      <c r="BI325" s="230">
        <f>IF(N325="nulová",J325,0)</f>
        <v>0</v>
      </c>
      <c r="BJ325" s="17" t="s">
        <v>87</v>
      </c>
      <c r="BK325" s="230">
        <f>ROUND(I325*H325,2)</f>
        <v>0</v>
      </c>
      <c r="BL325" s="17" t="s">
        <v>137</v>
      </c>
      <c r="BM325" s="229" t="s">
        <v>505</v>
      </c>
    </row>
    <row r="326" s="2" customFormat="1">
      <c r="A326" s="38"/>
      <c r="B326" s="39"/>
      <c r="C326" s="40"/>
      <c r="D326" s="231" t="s">
        <v>139</v>
      </c>
      <c r="E326" s="40"/>
      <c r="F326" s="232" t="s">
        <v>506</v>
      </c>
      <c r="G326" s="40"/>
      <c r="H326" s="40"/>
      <c r="I326" s="233"/>
      <c r="J326" s="40"/>
      <c r="K326" s="40"/>
      <c r="L326" s="44"/>
      <c r="M326" s="234"/>
      <c r="N326" s="235"/>
      <c r="O326" s="91"/>
      <c r="P326" s="91"/>
      <c r="Q326" s="91"/>
      <c r="R326" s="91"/>
      <c r="S326" s="91"/>
      <c r="T326" s="92"/>
      <c r="U326" s="38"/>
      <c r="V326" s="38"/>
      <c r="W326" s="38"/>
      <c r="X326" s="38"/>
      <c r="Y326" s="38"/>
      <c r="Z326" s="38"/>
      <c r="AA326" s="38"/>
      <c r="AB326" s="38"/>
      <c r="AC326" s="38"/>
      <c r="AD326" s="38"/>
      <c r="AE326" s="38"/>
      <c r="AT326" s="17" t="s">
        <v>139</v>
      </c>
      <c r="AU326" s="17" t="s">
        <v>89</v>
      </c>
    </row>
    <row r="327" s="13" customFormat="1">
      <c r="A327" s="13"/>
      <c r="B327" s="236"/>
      <c r="C327" s="237"/>
      <c r="D327" s="231" t="s">
        <v>141</v>
      </c>
      <c r="E327" s="238" t="s">
        <v>1</v>
      </c>
      <c r="F327" s="239" t="s">
        <v>496</v>
      </c>
      <c r="G327" s="237"/>
      <c r="H327" s="240">
        <v>714.87</v>
      </c>
      <c r="I327" s="241"/>
      <c r="J327" s="237"/>
      <c r="K327" s="237"/>
      <c r="L327" s="242"/>
      <c r="M327" s="243"/>
      <c r="N327" s="244"/>
      <c r="O327" s="244"/>
      <c r="P327" s="244"/>
      <c r="Q327" s="244"/>
      <c r="R327" s="244"/>
      <c r="S327" s="244"/>
      <c r="T327" s="245"/>
      <c r="U327" s="13"/>
      <c r="V327" s="13"/>
      <c r="W327" s="13"/>
      <c r="X327" s="13"/>
      <c r="Y327" s="13"/>
      <c r="Z327" s="13"/>
      <c r="AA327" s="13"/>
      <c r="AB327" s="13"/>
      <c r="AC327" s="13"/>
      <c r="AD327" s="13"/>
      <c r="AE327" s="13"/>
      <c r="AT327" s="246" t="s">
        <v>141</v>
      </c>
      <c r="AU327" s="246" t="s">
        <v>89</v>
      </c>
      <c r="AV327" s="13" t="s">
        <v>89</v>
      </c>
      <c r="AW327" s="13" t="s">
        <v>37</v>
      </c>
      <c r="AX327" s="13" t="s">
        <v>79</v>
      </c>
      <c r="AY327" s="246" t="s">
        <v>130</v>
      </c>
    </row>
    <row r="328" s="13" customFormat="1">
      <c r="A328" s="13"/>
      <c r="B328" s="236"/>
      <c r="C328" s="237"/>
      <c r="D328" s="231" t="s">
        <v>141</v>
      </c>
      <c r="E328" s="238" t="s">
        <v>1</v>
      </c>
      <c r="F328" s="239" t="s">
        <v>507</v>
      </c>
      <c r="G328" s="237"/>
      <c r="H328" s="240">
        <v>279.59399999999999</v>
      </c>
      <c r="I328" s="241"/>
      <c r="J328" s="237"/>
      <c r="K328" s="237"/>
      <c r="L328" s="242"/>
      <c r="M328" s="243"/>
      <c r="N328" s="244"/>
      <c r="O328" s="244"/>
      <c r="P328" s="244"/>
      <c r="Q328" s="244"/>
      <c r="R328" s="244"/>
      <c r="S328" s="244"/>
      <c r="T328" s="245"/>
      <c r="U328" s="13"/>
      <c r="V328" s="13"/>
      <c r="W328" s="13"/>
      <c r="X328" s="13"/>
      <c r="Y328" s="13"/>
      <c r="Z328" s="13"/>
      <c r="AA328" s="13"/>
      <c r="AB328" s="13"/>
      <c r="AC328" s="13"/>
      <c r="AD328" s="13"/>
      <c r="AE328" s="13"/>
      <c r="AT328" s="246" t="s">
        <v>141</v>
      </c>
      <c r="AU328" s="246" t="s">
        <v>89</v>
      </c>
      <c r="AV328" s="13" t="s">
        <v>89</v>
      </c>
      <c r="AW328" s="13" t="s">
        <v>37</v>
      </c>
      <c r="AX328" s="13" t="s">
        <v>79</v>
      </c>
      <c r="AY328" s="246" t="s">
        <v>130</v>
      </c>
    </row>
    <row r="329" s="14" customFormat="1">
      <c r="A329" s="14"/>
      <c r="B329" s="247"/>
      <c r="C329" s="248"/>
      <c r="D329" s="231" t="s">
        <v>141</v>
      </c>
      <c r="E329" s="249" t="s">
        <v>1</v>
      </c>
      <c r="F329" s="250" t="s">
        <v>216</v>
      </c>
      <c r="G329" s="248"/>
      <c r="H329" s="251">
        <v>994.46400000000006</v>
      </c>
      <c r="I329" s="252"/>
      <c r="J329" s="248"/>
      <c r="K329" s="248"/>
      <c r="L329" s="253"/>
      <c r="M329" s="254"/>
      <c r="N329" s="255"/>
      <c r="O329" s="255"/>
      <c r="P329" s="255"/>
      <c r="Q329" s="255"/>
      <c r="R329" s="255"/>
      <c r="S329" s="255"/>
      <c r="T329" s="256"/>
      <c r="U329" s="14"/>
      <c r="V329" s="14"/>
      <c r="W329" s="14"/>
      <c r="X329" s="14"/>
      <c r="Y329" s="14"/>
      <c r="Z329" s="14"/>
      <c r="AA329" s="14"/>
      <c r="AB329" s="14"/>
      <c r="AC329" s="14"/>
      <c r="AD329" s="14"/>
      <c r="AE329" s="14"/>
      <c r="AT329" s="257" t="s">
        <v>141</v>
      </c>
      <c r="AU329" s="257" t="s">
        <v>89</v>
      </c>
      <c r="AV329" s="14" t="s">
        <v>137</v>
      </c>
      <c r="AW329" s="14" t="s">
        <v>37</v>
      </c>
      <c r="AX329" s="14" t="s">
        <v>87</v>
      </c>
      <c r="AY329" s="257" t="s">
        <v>130</v>
      </c>
    </row>
    <row r="330" s="2" customFormat="1" ht="24.15" customHeight="1">
      <c r="A330" s="38"/>
      <c r="B330" s="39"/>
      <c r="C330" s="218" t="s">
        <v>508</v>
      </c>
      <c r="D330" s="218" t="s">
        <v>132</v>
      </c>
      <c r="E330" s="219" t="s">
        <v>509</v>
      </c>
      <c r="F330" s="220" t="s">
        <v>510</v>
      </c>
      <c r="G330" s="221" t="s">
        <v>484</v>
      </c>
      <c r="H330" s="222">
        <v>404.86000000000001</v>
      </c>
      <c r="I330" s="223"/>
      <c r="J330" s="224">
        <f>ROUND(I330*H330,2)</f>
        <v>0</v>
      </c>
      <c r="K330" s="220" t="s">
        <v>136</v>
      </c>
      <c r="L330" s="44"/>
      <c r="M330" s="225" t="s">
        <v>1</v>
      </c>
      <c r="N330" s="226" t="s">
        <v>44</v>
      </c>
      <c r="O330" s="91"/>
      <c r="P330" s="227">
        <f>O330*H330</f>
        <v>0</v>
      </c>
      <c r="Q330" s="227">
        <v>0</v>
      </c>
      <c r="R330" s="227">
        <f>Q330*H330</f>
        <v>0</v>
      </c>
      <c r="S330" s="227">
        <v>0</v>
      </c>
      <c r="T330" s="228">
        <f>S330*H330</f>
        <v>0</v>
      </c>
      <c r="U330" s="38"/>
      <c r="V330" s="38"/>
      <c r="W330" s="38"/>
      <c r="X330" s="38"/>
      <c r="Y330" s="38"/>
      <c r="Z330" s="38"/>
      <c r="AA330" s="38"/>
      <c r="AB330" s="38"/>
      <c r="AC330" s="38"/>
      <c r="AD330" s="38"/>
      <c r="AE330" s="38"/>
      <c r="AR330" s="229" t="s">
        <v>137</v>
      </c>
      <c r="AT330" s="229" t="s">
        <v>132</v>
      </c>
      <c r="AU330" s="229" t="s">
        <v>89</v>
      </c>
      <c r="AY330" s="17" t="s">
        <v>130</v>
      </c>
      <c r="BE330" s="230">
        <f>IF(N330="základní",J330,0)</f>
        <v>0</v>
      </c>
      <c r="BF330" s="230">
        <f>IF(N330="snížená",J330,0)</f>
        <v>0</v>
      </c>
      <c r="BG330" s="230">
        <f>IF(N330="zákl. přenesená",J330,0)</f>
        <v>0</v>
      </c>
      <c r="BH330" s="230">
        <f>IF(N330="sníž. přenesená",J330,0)</f>
        <v>0</v>
      </c>
      <c r="BI330" s="230">
        <f>IF(N330="nulová",J330,0)</f>
        <v>0</v>
      </c>
      <c r="BJ330" s="17" t="s">
        <v>87</v>
      </c>
      <c r="BK330" s="230">
        <f>ROUND(I330*H330,2)</f>
        <v>0</v>
      </c>
      <c r="BL330" s="17" t="s">
        <v>137</v>
      </c>
      <c r="BM330" s="229" t="s">
        <v>511</v>
      </c>
    </row>
    <row r="331" s="2" customFormat="1">
      <c r="A331" s="38"/>
      <c r="B331" s="39"/>
      <c r="C331" s="40"/>
      <c r="D331" s="231" t="s">
        <v>139</v>
      </c>
      <c r="E331" s="40"/>
      <c r="F331" s="232" t="s">
        <v>506</v>
      </c>
      <c r="G331" s="40"/>
      <c r="H331" s="40"/>
      <c r="I331" s="233"/>
      <c r="J331" s="40"/>
      <c r="K331" s="40"/>
      <c r="L331" s="44"/>
      <c r="M331" s="234"/>
      <c r="N331" s="235"/>
      <c r="O331" s="91"/>
      <c r="P331" s="91"/>
      <c r="Q331" s="91"/>
      <c r="R331" s="91"/>
      <c r="S331" s="91"/>
      <c r="T331" s="92"/>
      <c r="U331" s="38"/>
      <c r="V331" s="38"/>
      <c r="W331" s="38"/>
      <c r="X331" s="38"/>
      <c r="Y331" s="38"/>
      <c r="Z331" s="38"/>
      <c r="AA331" s="38"/>
      <c r="AB331" s="38"/>
      <c r="AC331" s="38"/>
      <c r="AD331" s="38"/>
      <c r="AE331" s="38"/>
      <c r="AT331" s="17" t="s">
        <v>139</v>
      </c>
      <c r="AU331" s="17" t="s">
        <v>89</v>
      </c>
    </row>
    <row r="332" s="13" customFormat="1">
      <c r="A332" s="13"/>
      <c r="B332" s="236"/>
      <c r="C332" s="237"/>
      <c r="D332" s="231" t="s">
        <v>141</v>
      </c>
      <c r="E332" s="238" t="s">
        <v>1</v>
      </c>
      <c r="F332" s="239" t="s">
        <v>493</v>
      </c>
      <c r="G332" s="237"/>
      <c r="H332" s="240">
        <v>143.15199999999999</v>
      </c>
      <c r="I332" s="241"/>
      <c r="J332" s="237"/>
      <c r="K332" s="237"/>
      <c r="L332" s="242"/>
      <c r="M332" s="243"/>
      <c r="N332" s="244"/>
      <c r="O332" s="244"/>
      <c r="P332" s="244"/>
      <c r="Q332" s="244"/>
      <c r="R332" s="244"/>
      <c r="S332" s="244"/>
      <c r="T332" s="245"/>
      <c r="U332" s="13"/>
      <c r="V332" s="13"/>
      <c r="W332" s="13"/>
      <c r="X332" s="13"/>
      <c r="Y332" s="13"/>
      <c r="Z332" s="13"/>
      <c r="AA332" s="13"/>
      <c r="AB332" s="13"/>
      <c r="AC332" s="13"/>
      <c r="AD332" s="13"/>
      <c r="AE332" s="13"/>
      <c r="AT332" s="246" t="s">
        <v>141</v>
      </c>
      <c r="AU332" s="246" t="s">
        <v>89</v>
      </c>
      <c r="AV332" s="13" t="s">
        <v>89</v>
      </c>
      <c r="AW332" s="13" t="s">
        <v>37</v>
      </c>
      <c r="AX332" s="13" t="s">
        <v>79</v>
      </c>
      <c r="AY332" s="246" t="s">
        <v>130</v>
      </c>
    </row>
    <row r="333" s="13" customFormat="1">
      <c r="A333" s="13"/>
      <c r="B333" s="236"/>
      <c r="C333" s="237"/>
      <c r="D333" s="231" t="s">
        <v>141</v>
      </c>
      <c r="E333" s="238" t="s">
        <v>1</v>
      </c>
      <c r="F333" s="239" t="s">
        <v>494</v>
      </c>
      <c r="G333" s="237"/>
      <c r="H333" s="240">
        <v>129.732</v>
      </c>
      <c r="I333" s="241"/>
      <c r="J333" s="237"/>
      <c r="K333" s="237"/>
      <c r="L333" s="242"/>
      <c r="M333" s="243"/>
      <c r="N333" s="244"/>
      <c r="O333" s="244"/>
      <c r="P333" s="244"/>
      <c r="Q333" s="244"/>
      <c r="R333" s="244"/>
      <c r="S333" s="244"/>
      <c r="T333" s="245"/>
      <c r="U333" s="13"/>
      <c r="V333" s="13"/>
      <c r="W333" s="13"/>
      <c r="X333" s="13"/>
      <c r="Y333" s="13"/>
      <c r="Z333" s="13"/>
      <c r="AA333" s="13"/>
      <c r="AB333" s="13"/>
      <c r="AC333" s="13"/>
      <c r="AD333" s="13"/>
      <c r="AE333" s="13"/>
      <c r="AT333" s="246" t="s">
        <v>141</v>
      </c>
      <c r="AU333" s="246" t="s">
        <v>89</v>
      </c>
      <c r="AV333" s="13" t="s">
        <v>89</v>
      </c>
      <c r="AW333" s="13" t="s">
        <v>37</v>
      </c>
      <c r="AX333" s="13" t="s">
        <v>79</v>
      </c>
      <c r="AY333" s="246" t="s">
        <v>130</v>
      </c>
    </row>
    <row r="334" s="13" customFormat="1">
      <c r="A334" s="13"/>
      <c r="B334" s="236"/>
      <c r="C334" s="237"/>
      <c r="D334" s="231" t="s">
        <v>141</v>
      </c>
      <c r="E334" s="238" t="s">
        <v>1</v>
      </c>
      <c r="F334" s="239" t="s">
        <v>512</v>
      </c>
      <c r="G334" s="237"/>
      <c r="H334" s="240">
        <v>131.976</v>
      </c>
      <c r="I334" s="241"/>
      <c r="J334" s="237"/>
      <c r="K334" s="237"/>
      <c r="L334" s="242"/>
      <c r="M334" s="243"/>
      <c r="N334" s="244"/>
      <c r="O334" s="244"/>
      <c r="P334" s="244"/>
      <c r="Q334" s="244"/>
      <c r="R334" s="244"/>
      <c r="S334" s="244"/>
      <c r="T334" s="245"/>
      <c r="U334" s="13"/>
      <c r="V334" s="13"/>
      <c r="W334" s="13"/>
      <c r="X334" s="13"/>
      <c r="Y334" s="13"/>
      <c r="Z334" s="13"/>
      <c r="AA334" s="13"/>
      <c r="AB334" s="13"/>
      <c r="AC334" s="13"/>
      <c r="AD334" s="13"/>
      <c r="AE334" s="13"/>
      <c r="AT334" s="246" t="s">
        <v>141</v>
      </c>
      <c r="AU334" s="246" t="s">
        <v>89</v>
      </c>
      <c r="AV334" s="13" t="s">
        <v>89</v>
      </c>
      <c r="AW334" s="13" t="s">
        <v>37</v>
      </c>
      <c r="AX334" s="13" t="s">
        <v>79</v>
      </c>
      <c r="AY334" s="246" t="s">
        <v>130</v>
      </c>
    </row>
    <row r="335" s="14" customFormat="1">
      <c r="A335" s="14"/>
      <c r="B335" s="247"/>
      <c r="C335" s="248"/>
      <c r="D335" s="231" t="s">
        <v>141</v>
      </c>
      <c r="E335" s="249" t="s">
        <v>1</v>
      </c>
      <c r="F335" s="250" t="s">
        <v>216</v>
      </c>
      <c r="G335" s="248"/>
      <c r="H335" s="251">
        <v>404.86000000000001</v>
      </c>
      <c r="I335" s="252"/>
      <c r="J335" s="248"/>
      <c r="K335" s="248"/>
      <c r="L335" s="253"/>
      <c r="M335" s="254"/>
      <c r="N335" s="255"/>
      <c r="O335" s="255"/>
      <c r="P335" s="255"/>
      <c r="Q335" s="255"/>
      <c r="R335" s="255"/>
      <c r="S335" s="255"/>
      <c r="T335" s="256"/>
      <c r="U335" s="14"/>
      <c r="V335" s="14"/>
      <c r="W335" s="14"/>
      <c r="X335" s="14"/>
      <c r="Y335" s="14"/>
      <c r="Z335" s="14"/>
      <c r="AA335" s="14"/>
      <c r="AB335" s="14"/>
      <c r="AC335" s="14"/>
      <c r="AD335" s="14"/>
      <c r="AE335" s="14"/>
      <c r="AT335" s="257" t="s">
        <v>141</v>
      </c>
      <c r="AU335" s="257" t="s">
        <v>89</v>
      </c>
      <c r="AV335" s="14" t="s">
        <v>137</v>
      </c>
      <c r="AW335" s="14" t="s">
        <v>37</v>
      </c>
      <c r="AX335" s="14" t="s">
        <v>87</v>
      </c>
      <c r="AY335" s="257" t="s">
        <v>130</v>
      </c>
    </row>
    <row r="336" s="2" customFormat="1" ht="37.8" customHeight="1">
      <c r="A336" s="38"/>
      <c r="B336" s="39"/>
      <c r="C336" s="218" t="s">
        <v>513</v>
      </c>
      <c r="D336" s="218" t="s">
        <v>132</v>
      </c>
      <c r="E336" s="219" t="s">
        <v>514</v>
      </c>
      <c r="F336" s="220" t="s">
        <v>515</v>
      </c>
      <c r="G336" s="221" t="s">
        <v>484</v>
      </c>
      <c r="H336" s="222">
        <v>1713.2639999999999</v>
      </c>
      <c r="I336" s="223"/>
      <c r="J336" s="224">
        <f>ROUND(I336*H336,2)</f>
        <v>0</v>
      </c>
      <c r="K336" s="220" t="s">
        <v>136</v>
      </c>
      <c r="L336" s="44"/>
      <c r="M336" s="225" t="s">
        <v>1</v>
      </c>
      <c r="N336" s="226" t="s">
        <v>44</v>
      </c>
      <c r="O336" s="91"/>
      <c r="P336" s="227">
        <f>O336*H336</f>
        <v>0</v>
      </c>
      <c r="Q336" s="227">
        <v>0</v>
      </c>
      <c r="R336" s="227">
        <f>Q336*H336</f>
        <v>0</v>
      </c>
      <c r="S336" s="227">
        <v>0</v>
      </c>
      <c r="T336" s="228">
        <f>S336*H336</f>
        <v>0</v>
      </c>
      <c r="U336" s="38"/>
      <c r="V336" s="38"/>
      <c r="W336" s="38"/>
      <c r="X336" s="38"/>
      <c r="Y336" s="38"/>
      <c r="Z336" s="38"/>
      <c r="AA336" s="38"/>
      <c r="AB336" s="38"/>
      <c r="AC336" s="38"/>
      <c r="AD336" s="38"/>
      <c r="AE336" s="38"/>
      <c r="AR336" s="229" t="s">
        <v>137</v>
      </c>
      <c r="AT336" s="229" t="s">
        <v>132</v>
      </c>
      <c r="AU336" s="229" t="s">
        <v>89</v>
      </c>
      <c r="AY336" s="17" t="s">
        <v>130</v>
      </c>
      <c r="BE336" s="230">
        <f>IF(N336="základní",J336,0)</f>
        <v>0</v>
      </c>
      <c r="BF336" s="230">
        <f>IF(N336="snížená",J336,0)</f>
        <v>0</v>
      </c>
      <c r="BG336" s="230">
        <f>IF(N336="zákl. přenesená",J336,0)</f>
        <v>0</v>
      </c>
      <c r="BH336" s="230">
        <f>IF(N336="sníž. přenesená",J336,0)</f>
        <v>0</v>
      </c>
      <c r="BI336" s="230">
        <f>IF(N336="nulová",J336,0)</f>
        <v>0</v>
      </c>
      <c r="BJ336" s="17" t="s">
        <v>87</v>
      </c>
      <c r="BK336" s="230">
        <f>ROUND(I336*H336,2)</f>
        <v>0</v>
      </c>
      <c r="BL336" s="17" t="s">
        <v>137</v>
      </c>
      <c r="BM336" s="229" t="s">
        <v>516</v>
      </c>
    </row>
    <row r="337" s="2" customFormat="1">
      <c r="A337" s="38"/>
      <c r="B337" s="39"/>
      <c r="C337" s="40"/>
      <c r="D337" s="231" t="s">
        <v>139</v>
      </c>
      <c r="E337" s="40"/>
      <c r="F337" s="232" t="s">
        <v>517</v>
      </c>
      <c r="G337" s="40"/>
      <c r="H337" s="40"/>
      <c r="I337" s="233"/>
      <c r="J337" s="40"/>
      <c r="K337" s="40"/>
      <c r="L337" s="44"/>
      <c r="M337" s="234"/>
      <c r="N337" s="235"/>
      <c r="O337" s="91"/>
      <c r="P337" s="91"/>
      <c r="Q337" s="91"/>
      <c r="R337" s="91"/>
      <c r="S337" s="91"/>
      <c r="T337" s="92"/>
      <c r="U337" s="38"/>
      <c r="V337" s="38"/>
      <c r="W337" s="38"/>
      <c r="X337" s="38"/>
      <c r="Y337" s="38"/>
      <c r="Z337" s="38"/>
      <c r="AA337" s="38"/>
      <c r="AB337" s="38"/>
      <c r="AC337" s="38"/>
      <c r="AD337" s="38"/>
      <c r="AE337" s="38"/>
      <c r="AT337" s="17" t="s">
        <v>139</v>
      </c>
      <c r="AU337" s="17" t="s">
        <v>89</v>
      </c>
    </row>
    <row r="338" s="13" customFormat="1">
      <c r="A338" s="13"/>
      <c r="B338" s="236"/>
      <c r="C338" s="237"/>
      <c r="D338" s="231" t="s">
        <v>141</v>
      </c>
      <c r="E338" s="238" t="s">
        <v>1</v>
      </c>
      <c r="F338" s="239" t="s">
        <v>518</v>
      </c>
      <c r="G338" s="237"/>
      <c r="H338" s="240">
        <v>416.34660000000002</v>
      </c>
      <c r="I338" s="241"/>
      <c r="J338" s="237"/>
      <c r="K338" s="237"/>
      <c r="L338" s="242"/>
      <c r="M338" s="243"/>
      <c r="N338" s="244"/>
      <c r="O338" s="244"/>
      <c r="P338" s="244"/>
      <c r="Q338" s="244"/>
      <c r="R338" s="244"/>
      <c r="S338" s="244"/>
      <c r="T338" s="245"/>
      <c r="U338" s="13"/>
      <c r="V338" s="13"/>
      <c r="W338" s="13"/>
      <c r="X338" s="13"/>
      <c r="Y338" s="13"/>
      <c r="Z338" s="13"/>
      <c r="AA338" s="13"/>
      <c r="AB338" s="13"/>
      <c r="AC338" s="13"/>
      <c r="AD338" s="13"/>
      <c r="AE338" s="13"/>
      <c r="AT338" s="246" t="s">
        <v>141</v>
      </c>
      <c r="AU338" s="246" t="s">
        <v>89</v>
      </c>
      <c r="AV338" s="13" t="s">
        <v>89</v>
      </c>
      <c r="AW338" s="13" t="s">
        <v>37</v>
      </c>
      <c r="AX338" s="13" t="s">
        <v>79</v>
      </c>
      <c r="AY338" s="246" t="s">
        <v>130</v>
      </c>
    </row>
    <row r="339" s="13" customFormat="1">
      <c r="A339" s="13"/>
      <c r="B339" s="236"/>
      <c r="C339" s="237"/>
      <c r="D339" s="231" t="s">
        <v>141</v>
      </c>
      <c r="E339" s="238" t="s">
        <v>1</v>
      </c>
      <c r="F339" s="239" t="s">
        <v>519</v>
      </c>
      <c r="G339" s="237"/>
      <c r="H339" s="240">
        <v>283.8528</v>
      </c>
      <c r="I339" s="241"/>
      <c r="J339" s="237"/>
      <c r="K339" s="237"/>
      <c r="L339" s="242"/>
      <c r="M339" s="243"/>
      <c r="N339" s="244"/>
      <c r="O339" s="244"/>
      <c r="P339" s="244"/>
      <c r="Q339" s="244"/>
      <c r="R339" s="244"/>
      <c r="S339" s="244"/>
      <c r="T339" s="245"/>
      <c r="U339" s="13"/>
      <c r="V339" s="13"/>
      <c r="W339" s="13"/>
      <c r="X339" s="13"/>
      <c r="Y339" s="13"/>
      <c r="Z339" s="13"/>
      <c r="AA339" s="13"/>
      <c r="AB339" s="13"/>
      <c r="AC339" s="13"/>
      <c r="AD339" s="13"/>
      <c r="AE339" s="13"/>
      <c r="AT339" s="246" t="s">
        <v>141</v>
      </c>
      <c r="AU339" s="246" t="s">
        <v>89</v>
      </c>
      <c r="AV339" s="13" t="s">
        <v>89</v>
      </c>
      <c r="AW339" s="13" t="s">
        <v>37</v>
      </c>
      <c r="AX339" s="13" t="s">
        <v>79</v>
      </c>
      <c r="AY339" s="246" t="s">
        <v>130</v>
      </c>
    </row>
    <row r="340" s="13" customFormat="1">
      <c r="A340" s="13"/>
      <c r="B340" s="236"/>
      <c r="C340" s="237"/>
      <c r="D340" s="231" t="s">
        <v>141</v>
      </c>
      <c r="E340" s="238" t="s">
        <v>1</v>
      </c>
      <c r="F340" s="239" t="s">
        <v>489</v>
      </c>
      <c r="G340" s="237"/>
      <c r="H340" s="240">
        <v>424.50099999999998</v>
      </c>
      <c r="I340" s="241"/>
      <c r="J340" s="237"/>
      <c r="K340" s="237"/>
      <c r="L340" s="242"/>
      <c r="M340" s="243"/>
      <c r="N340" s="244"/>
      <c r="O340" s="244"/>
      <c r="P340" s="244"/>
      <c r="Q340" s="244"/>
      <c r="R340" s="244"/>
      <c r="S340" s="244"/>
      <c r="T340" s="245"/>
      <c r="U340" s="13"/>
      <c r="V340" s="13"/>
      <c r="W340" s="13"/>
      <c r="X340" s="13"/>
      <c r="Y340" s="13"/>
      <c r="Z340" s="13"/>
      <c r="AA340" s="13"/>
      <c r="AB340" s="13"/>
      <c r="AC340" s="13"/>
      <c r="AD340" s="13"/>
      <c r="AE340" s="13"/>
      <c r="AT340" s="246" t="s">
        <v>141</v>
      </c>
      <c r="AU340" s="246" t="s">
        <v>89</v>
      </c>
      <c r="AV340" s="13" t="s">
        <v>89</v>
      </c>
      <c r="AW340" s="13" t="s">
        <v>37</v>
      </c>
      <c r="AX340" s="13" t="s">
        <v>79</v>
      </c>
      <c r="AY340" s="246" t="s">
        <v>130</v>
      </c>
    </row>
    <row r="341" s="13" customFormat="1">
      <c r="A341" s="13"/>
      <c r="B341" s="236"/>
      <c r="C341" s="237"/>
      <c r="D341" s="231" t="s">
        <v>141</v>
      </c>
      <c r="E341" s="238" t="s">
        <v>1</v>
      </c>
      <c r="F341" s="239" t="s">
        <v>490</v>
      </c>
      <c r="G341" s="237"/>
      <c r="H341" s="240">
        <v>45.366</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141</v>
      </c>
      <c r="AU341" s="246" t="s">
        <v>89</v>
      </c>
      <c r="AV341" s="13" t="s">
        <v>89</v>
      </c>
      <c r="AW341" s="13" t="s">
        <v>37</v>
      </c>
      <c r="AX341" s="13" t="s">
        <v>79</v>
      </c>
      <c r="AY341" s="246" t="s">
        <v>130</v>
      </c>
    </row>
    <row r="342" s="13" customFormat="1">
      <c r="A342" s="13"/>
      <c r="B342" s="236"/>
      <c r="C342" s="237"/>
      <c r="D342" s="231" t="s">
        <v>141</v>
      </c>
      <c r="E342" s="238" t="s">
        <v>1</v>
      </c>
      <c r="F342" s="239" t="s">
        <v>491</v>
      </c>
      <c r="G342" s="237"/>
      <c r="H342" s="240">
        <v>59.286000000000001</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141</v>
      </c>
      <c r="AU342" s="246" t="s">
        <v>89</v>
      </c>
      <c r="AV342" s="13" t="s">
        <v>89</v>
      </c>
      <c r="AW342" s="13" t="s">
        <v>37</v>
      </c>
      <c r="AX342" s="13" t="s">
        <v>79</v>
      </c>
      <c r="AY342" s="246" t="s">
        <v>130</v>
      </c>
    </row>
    <row r="343" s="13" customFormat="1">
      <c r="A343" s="13"/>
      <c r="B343" s="236"/>
      <c r="C343" s="237"/>
      <c r="D343" s="231" t="s">
        <v>141</v>
      </c>
      <c r="E343" s="238" t="s">
        <v>1</v>
      </c>
      <c r="F343" s="239" t="s">
        <v>520</v>
      </c>
      <c r="G343" s="237"/>
      <c r="H343" s="240">
        <v>483.91199999999998</v>
      </c>
      <c r="I343" s="241"/>
      <c r="J343" s="237"/>
      <c r="K343" s="237"/>
      <c r="L343" s="242"/>
      <c r="M343" s="243"/>
      <c r="N343" s="244"/>
      <c r="O343" s="244"/>
      <c r="P343" s="244"/>
      <c r="Q343" s="244"/>
      <c r="R343" s="244"/>
      <c r="S343" s="244"/>
      <c r="T343" s="245"/>
      <c r="U343" s="13"/>
      <c r="V343" s="13"/>
      <c r="W343" s="13"/>
      <c r="X343" s="13"/>
      <c r="Y343" s="13"/>
      <c r="Z343" s="13"/>
      <c r="AA343" s="13"/>
      <c r="AB343" s="13"/>
      <c r="AC343" s="13"/>
      <c r="AD343" s="13"/>
      <c r="AE343" s="13"/>
      <c r="AT343" s="246" t="s">
        <v>141</v>
      </c>
      <c r="AU343" s="246" t="s">
        <v>89</v>
      </c>
      <c r="AV343" s="13" t="s">
        <v>89</v>
      </c>
      <c r="AW343" s="13" t="s">
        <v>37</v>
      </c>
      <c r="AX343" s="13" t="s">
        <v>79</v>
      </c>
      <c r="AY343" s="246" t="s">
        <v>130</v>
      </c>
    </row>
    <row r="344" s="14" customFormat="1">
      <c r="A344" s="14"/>
      <c r="B344" s="247"/>
      <c r="C344" s="248"/>
      <c r="D344" s="231" t="s">
        <v>141</v>
      </c>
      <c r="E344" s="249" t="s">
        <v>1</v>
      </c>
      <c r="F344" s="250" t="s">
        <v>216</v>
      </c>
      <c r="G344" s="248"/>
      <c r="H344" s="251">
        <v>1713.2644</v>
      </c>
      <c r="I344" s="252"/>
      <c r="J344" s="248"/>
      <c r="K344" s="248"/>
      <c r="L344" s="253"/>
      <c r="M344" s="254"/>
      <c r="N344" s="255"/>
      <c r="O344" s="255"/>
      <c r="P344" s="255"/>
      <c r="Q344" s="255"/>
      <c r="R344" s="255"/>
      <c r="S344" s="255"/>
      <c r="T344" s="256"/>
      <c r="U344" s="14"/>
      <c r="V344" s="14"/>
      <c r="W344" s="14"/>
      <c r="X344" s="14"/>
      <c r="Y344" s="14"/>
      <c r="Z344" s="14"/>
      <c r="AA344" s="14"/>
      <c r="AB344" s="14"/>
      <c r="AC344" s="14"/>
      <c r="AD344" s="14"/>
      <c r="AE344" s="14"/>
      <c r="AT344" s="257" t="s">
        <v>141</v>
      </c>
      <c r="AU344" s="257" t="s">
        <v>89</v>
      </c>
      <c r="AV344" s="14" t="s">
        <v>137</v>
      </c>
      <c r="AW344" s="14" t="s">
        <v>37</v>
      </c>
      <c r="AX344" s="14" t="s">
        <v>87</v>
      </c>
      <c r="AY344" s="257" t="s">
        <v>130</v>
      </c>
    </row>
    <row r="345" s="2" customFormat="1" ht="24.15" customHeight="1">
      <c r="A345" s="38"/>
      <c r="B345" s="39"/>
      <c r="C345" s="218" t="s">
        <v>521</v>
      </c>
      <c r="D345" s="218" t="s">
        <v>132</v>
      </c>
      <c r="E345" s="219" t="s">
        <v>522</v>
      </c>
      <c r="F345" s="220" t="s">
        <v>523</v>
      </c>
      <c r="G345" s="221" t="s">
        <v>484</v>
      </c>
      <c r="H345" s="222">
        <v>1633.799</v>
      </c>
      <c r="I345" s="223"/>
      <c r="J345" s="224">
        <f>ROUND(I345*H345,2)</f>
        <v>0</v>
      </c>
      <c r="K345" s="220" t="s">
        <v>1</v>
      </c>
      <c r="L345" s="44"/>
      <c r="M345" s="225" t="s">
        <v>1</v>
      </c>
      <c r="N345" s="226" t="s">
        <v>44</v>
      </c>
      <c r="O345" s="91"/>
      <c r="P345" s="227">
        <f>O345*H345</f>
        <v>0</v>
      </c>
      <c r="Q345" s="227">
        <v>0</v>
      </c>
      <c r="R345" s="227">
        <f>Q345*H345</f>
        <v>0</v>
      </c>
      <c r="S345" s="227">
        <v>0</v>
      </c>
      <c r="T345" s="228">
        <f>S345*H345</f>
        <v>0</v>
      </c>
      <c r="U345" s="38"/>
      <c r="V345" s="38"/>
      <c r="W345" s="38"/>
      <c r="X345" s="38"/>
      <c r="Y345" s="38"/>
      <c r="Z345" s="38"/>
      <c r="AA345" s="38"/>
      <c r="AB345" s="38"/>
      <c r="AC345" s="38"/>
      <c r="AD345" s="38"/>
      <c r="AE345" s="38"/>
      <c r="AR345" s="229" t="s">
        <v>137</v>
      </c>
      <c r="AT345" s="229" t="s">
        <v>132</v>
      </c>
      <c r="AU345" s="229" t="s">
        <v>89</v>
      </c>
      <c r="AY345" s="17" t="s">
        <v>130</v>
      </c>
      <c r="BE345" s="230">
        <f>IF(N345="základní",J345,0)</f>
        <v>0</v>
      </c>
      <c r="BF345" s="230">
        <f>IF(N345="snížená",J345,0)</f>
        <v>0</v>
      </c>
      <c r="BG345" s="230">
        <f>IF(N345="zákl. přenesená",J345,0)</f>
        <v>0</v>
      </c>
      <c r="BH345" s="230">
        <f>IF(N345="sníž. přenesená",J345,0)</f>
        <v>0</v>
      </c>
      <c r="BI345" s="230">
        <f>IF(N345="nulová",J345,0)</f>
        <v>0</v>
      </c>
      <c r="BJ345" s="17" t="s">
        <v>87</v>
      </c>
      <c r="BK345" s="230">
        <f>ROUND(I345*H345,2)</f>
        <v>0</v>
      </c>
      <c r="BL345" s="17" t="s">
        <v>137</v>
      </c>
      <c r="BM345" s="229" t="s">
        <v>524</v>
      </c>
    </row>
    <row r="346" s="13" customFormat="1">
      <c r="A346" s="13"/>
      <c r="B346" s="236"/>
      <c r="C346" s="237"/>
      <c r="D346" s="231" t="s">
        <v>141</v>
      </c>
      <c r="E346" s="238" t="s">
        <v>1</v>
      </c>
      <c r="F346" s="239" t="s">
        <v>525</v>
      </c>
      <c r="G346" s="237"/>
      <c r="H346" s="240">
        <v>971.47540000000004</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141</v>
      </c>
      <c r="AU346" s="246" t="s">
        <v>89</v>
      </c>
      <c r="AV346" s="13" t="s">
        <v>89</v>
      </c>
      <c r="AW346" s="13" t="s">
        <v>37</v>
      </c>
      <c r="AX346" s="13" t="s">
        <v>79</v>
      </c>
      <c r="AY346" s="246" t="s">
        <v>130</v>
      </c>
    </row>
    <row r="347" s="13" customFormat="1">
      <c r="A347" s="13"/>
      <c r="B347" s="236"/>
      <c r="C347" s="237"/>
      <c r="D347" s="231" t="s">
        <v>141</v>
      </c>
      <c r="E347" s="238" t="s">
        <v>1</v>
      </c>
      <c r="F347" s="239" t="s">
        <v>526</v>
      </c>
      <c r="G347" s="237"/>
      <c r="H347" s="240">
        <v>662.32320000000004</v>
      </c>
      <c r="I347" s="241"/>
      <c r="J347" s="237"/>
      <c r="K347" s="237"/>
      <c r="L347" s="242"/>
      <c r="M347" s="243"/>
      <c r="N347" s="244"/>
      <c r="O347" s="244"/>
      <c r="P347" s="244"/>
      <c r="Q347" s="244"/>
      <c r="R347" s="244"/>
      <c r="S347" s="244"/>
      <c r="T347" s="245"/>
      <c r="U347" s="13"/>
      <c r="V347" s="13"/>
      <c r="W347" s="13"/>
      <c r="X347" s="13"/>
      <c r="Y347" s="13"/>
      <c r="Z347" s="13"/>
      <c r="AA347" s="13"/>
      <c r="AB347" s="13"/>
      <c r="AC347" s="13"/>
      <c r="AD347" s="13"/>
      <c r="AE347" s="13"/>
      <c r="AT347" s="246" t="s">
        <v>141</v>
      </c>
      <c r="AU347" s="246" t="s">
        <v>89</v>
      </c>
      <c r="AV347" s="13" t="s">
        <v>89</v>
      </c>
      <c r="AW347" s="13" t="s">
        <v>37</v>
      </c>
      <c r="AX347" s="13" t="s">
        <v>79</v>
      </c>
      <c r="AY347" s="246" t="s">
        <v>130</v>
      </c>
    </row>
    <row r="348" s="14" customFormat="1">
      <c r="A348" s="14"/>
      <c r="B348" s="247"/>
      <c r="C348" s="248"/>
      <c r="D348" s="231" t="s">
        <v>141</v>
      </c>
      <c r="E348" s="249" t="s">
        <v>1</v>
      </c>
      <c r="F348" s="250" t="s">
        <v>216</v>
      </c>
      <c r="G348" s="248"/>
      <c r="H348" s="251">
        <v>1633.7986000000001</v>
      </c>
      <c r="I348" s="252"/>
      <c r="J348" s="248"/>
      <c r="K348" s="248"/>
      <c r="L348" s="253"/>
      <c r="M348" s="254"/>
      <c r="N348" s="255"/>
      <c r="O348" s="255"/>
      <c r="P348" s="255"/>
      <c r="Q348" s="255"/>
      <c r="R348" s="255"/>
      <c r="S348" s="255"/>
      <c r="T348" s="256"/>
      <c r="U348" s="14"/>
      <c r="V348" s="14"/>
      <c r="W348" s="14"/>
      <c r="X348" s="14"/>
      <c r="Y348" s="14"/>
      <c r="Z348" s="14"/>
      <c r="AA348" s="14"/>
      <c r="AB348" s="14"/>
      <c r="AC348" s="14"/>
      <c r="AD348" s="14"/>
      <c r="AE348" s="14"/>
      <c r="AT348" s="257" t="s">
        <v>141</v>
      </c>
      <c r="AU348" s="257" t="s">
        <v>89</v>
      </c>
      <c r="AV348" s="14" t="s">
        <v>137</v>
      </c>
      <c r="AW348" s="14" t="s">
        <v>37</v>
      </c>
      <c r="AX348" s="14" t="s">
        <v>87</v>
      </c>
      <c r="AY348" s="257" t="s">
        <v>130</v>
      </c>
    </row>
    <row r="349" s="12" customFormat="1" ht="22.8" customHeight="1">
      <c r="A349" s="12"/>
      <c r="B349" s="202"/>
      <c r="C349" s="203"/>
      <c r="D349" s="204" t="s">
        <v>78</v>
      </c>
      <c r="E349" s="216" t="s">
        <v>527</v>
      </c>
      <c r="F349" s="216" t="s">
        <v>528</v>
      </c>
      <c r="G349" s="203"/>
      <c r="H349" s="203"/>
      <c r="I349" s="206"/>
      <c r="J349" s="217">
        <f>BK349</f>
        <v>0</v>
      </c>
      <c r="K349" s="203"/>
      <c r="L349" s="208"/>
      <c r="M349" s="209"/>
      <c r="N349" s="210"/>
      <c r="O349" s="210"/>
      <c r="P349" s="211">
        <f>SUM(P350:P356)</f>
        <v>0</v>
      </c>
      <c r="Q349" s="210"/>
      <c r="R349" s="211">
        <f>SUM(R350:R356)</f>
        <v>0</v>
      </c>
      <c r="S349" s="210"/>
      <c r="T349" s="212">
        <f>SUM(T350:T356)</f>
        <v>0</v>
      </c>
      <c r="U349" s="12"/>
      <c r="V349" s="12"/>
      <c r="W349" s="12"/>
      <c r="X349" s="12"/>
      <c r="Y349" s="12"/>
      <c r="Z349" s="12"/>
      <c r="AA349" s="12"/>
      <c r="AB349" s="12"/>
      <c r="AC349" s="12"/>
      <c r="AD349" s="12"/>
      <c r="AE349" s="12"/>
      <c r="AR349" s="213" t="s">
        <v>87</v>
      </c>
      <c r="AT349" s="214" t="s">
        <v>78</v>
      </c>
      <c r="AU349" s="214" t="s">
        <v>87</v>
      </c>
      <c r="AY349" s="213" t="s">
        <v>130</v>
      </c>
      <c r="BK349" s="215">
        <f>SUM(BK350:BK356)</f>
        <v>0</v>
      </c>
    </row>
    <row r="350" s="2" customFormat="1" ht="24.15" customHeight="1">
      <c r="A350" s="38"/>
      <c r="B350" s="39"/>
      <c r="C350" s="218" t="s">
        <v>529</v>
      </c>
      <c r="D350" s="218" t="s">
        <v>132</v>
      </c>
      <c r="E350" s="219" t="s">
        <v>530</v>
      </c>
      <c r="F350" s="220" t="s">
        <v>531</v>
      </c>
      <c r="G350" s="221" t="s">
        <v>484</v>
      </c>
      <c r="H350" s="222">
        <v>773.56899999999996</v>
      </c>
      <c r="I350" s="223"/>
      <c r="J350" s="224">
        <f>ROUND(I350*H350,2)</f>
        <v>0</v>
      </c>
      <c r="K350" s="220" t="s">
        <v>136</v>
      </c>
      <c r="L350" s="44"/>
      <c r="M350" s="225" t="s">
        <v>1</v>
      </c>
      <c r="N350" s="226" t="s">
        <v>44</v>
      </c>
      <c r="O350" s="91"/>
      <c r="P350" s="227">
        <f>O350*H350</f>
        <v>0</v>
      </c>
      <c r="Q350" s="227">
        <v>0</v>
      </c>
      <c r="R350" s="227">
        <f>Q350*H350</f>
        <v>0</v>
      </c>
      <c r="S350" s="227">
        <v>0</v>
      </c>
      <c r="T350" s="228">
        <f>S350*H350</f>
        <v>0</v>
      </c>
      <c r="U350" s="38"/>
      <c r="V350" s="38"/>
      <c r="W350" s="38"/>
      <c r="X350" s="38"/>
      <c r="Y350" s="38"/>
      <c r="Z350" s="38"/>
      <c r="AA350" s="38"/>
      <c r="AB350" s="38"/>
      <c r="AC350" s="38"/>
      <c r="AD350" s="38"/>
      <c r="AE350" s="38"/>
      <c r="AR350" s="229" t="s">
        <v>137</v>
      </c>
      <c r="AT350" s="229" t="s">
        <v>132</v>
      </c>
      <c r="AU350" s="229" t="s">
        <v>89</v>
      </c>
      <c r="AY350" s="17" t="s">
        <v>130</v>
      </c>
      <c r="BE350" s="230">
        <f>IF(N350="základní",J350,0)</f>
        <v>0</v>
      </c>
      <c r="BF350" s="230">
        <f>IF(N350="snížená",J350,0)</f>
        <v>0</v>
      </c>
      <c r="BG350" s="230">
        <f>IF(N350="zákl. přenesená",J350,0)</f>
        <v>0</v>
      </c>
      <c r="BH350" s="230">
        <f>IF(N350="sníž. přenesená",J350,0)</f>
        <v>0</v>
      </c>
      <c r="BI350" s="230">
        <f>IF(N350="nulová",J350,0)</f>
        <v>0</v>
      </c>
      <c r="BJ350" s="17" t="s">
        <v>87</v>
      </c>
      <c r="BK350" s="230">
        <f>ROUND(I350*H350,2)</f>
        <v>0</v>
      </c>
      <c r="BL350" s="17" t="s">
        <v>137</v>
      </c>
      <c r="BM350" s="229" t="s">
        <v>532</v>
      </c>
    </row>
    <row r="351" s="2" customFormat="1">
      <c r="A351" s="38"/>
      <c r="B351" s="39"/>
      <c r="C351" s="40"/>
      <c r="D351" s="231" t="s">
        <v>139</v>
      </c>
      <c r="E351" s="40"/>
      <c r="F351" s="232" t="s">
        <v>533</v>
      </c>
      <c r="G351" s="40"/>
      <c r="H351" s="40"/>
      <c r="I351" s="233"/>
      <c r="J351" s="40"/>
      <c r="K351" s="40"/>
      <c r="L351" s="44"/>
      <c r="M351" s="234"/>
      <c r="N351" s="235"/>
      <c r="O351" s="91"/>
      <c r="P351" s="91"/>
      <c r="Q351" s="91"/>
      <c r="R351" s="91"/>
      <c r="S351" s="91"/>
      <c r="T351" s="92"/>
      <c r="U351" s="38"/>
      <c r="V351" s="38"/>
      <c r="W351" s="38"/>
      <c r="X351" s="38"/>
      <c r="Y351" s="38"/>
      <c r="Z351" s="38"/>
      <c r="AA351" s="38"/>
      <c r="AB351" s="38"/>
      <c r="AC351" s="38"/>
      <c r="AD351" s="38"/>
      <c r="AE351" s="38"/>
      <c r="AT351" s="17" t="s">
        <v>139</v>
      </c>
      <c r="AU351" s="17" t="s">
        <v>89</v>
      </c>
    </row>
    <row r="352" s="2" customFormat="1" ht="24.15" customHeight="1">
      <c r="A352" s="38"/>
      <c r="B352" s="39"/>
      <c r="C352" s="218" t="s">
        <v>534</v>
      </c>
      <c r="D352" s="218" t="s">
        <v>132</v>
      </c>
      <c r="E352" s="219" t="s">
        <v>535</v>
      </c>
      <c r="F352" s="220" t="s">
        <v>536</v>
      </c>
      <c r="G352" s="221" t="s">
        <v>484</v>
      </c>
      <c r="H352" s="222">
        <v>773.56899999999996</v>
      </c>
      <c r="I352" s="223"/>
      <c r="J352" s="224">
        <f>ROUND(I352*H352,2)</f>
        <v>0</v>
      </c>
      <c r="K352" s="220" t="s">
        <v>136</v>
      </c>
      <c r="L352" s="44"/>
      <c r="M352" s="225" t="s">
        <v>1</v>
      </c>
      <c r="N352" s="226" t="s">
        <v>44</v>
      </c>
      <c r="O352" s="91"/>
      <c r="P352" s="227">
        <f>O352*H352</f>
        <v>0</v>
      </c>
      <c r="Q352" s="227">
        <v>0</v>
      </c>
      <c r="R352" s="227">
        <f>Q352*H352</f>
        <v>0</v>
      </c>
      <c r="S352" s="227">
        <v>0</v>
      </c>
      <c r="T352" s="228">
        <f>S352*H352</f>
        <v>0</v>
      </c>
      <c r="U352" s="38"/>
      <c r="V352" s="38"/>
      <c r="W352" s="38"/>
      <c r="X352" s="38"/>
      <c r="Y352" s="38"/>
      <c r="Z352" s="38"/>
      <c r="AA352" s="38"/>
      <c r="AB352" s="38"/>
      <c r="AC352" s="38"/>
      <c r="AD352" s="38"/>
      <c r="AE352" s="38"/>
      <c r="AR352" s="229" t="s">
        <v>137</v>
      </c>
      <c r="AT352" s="229" t="s">
        <v>132</v>
      </c>
      <c r="AU352" s="229" t="s">
        <v>89</v>
      </c>
      <c r="AY352" s="17" t="s">
        <v>130</v>
      </c>
      <c r="BE352" s="230">
        <f>IF(N352="základní",J352,0)</f>
        <v>0</v>
      </c>
      <c r="BF352" s="230">
        <f>IF(N352="snížená",J352,0)</f>
        <v>0</v>
      </c>
      <c r="BG352" s="230">
        <f>IF(N352="zákl. přenesená",J352,0)</f>
        <v>0</v>
      </c>
      <c r="BH352" s="230">
        <f>IF(N352="sníž. přenesená",J352,0)</f>
        <v>0</v>
      </c>
      <c r="BI352" s="230">
        <f>IF(N352="nulová",J352,0)</f>
        <v>0</v>
      </c>
      <c r="BJ352" s="17" t="s">
        <v>87</v>
      </c>
      <c r="BK352" s="230">
        <f>ROUND(I352*H352,2)</f>
        <v>0</v>
      </c>
      <c r="BL352" s="17" t="s">
        <v>137</v>
      </c>
      <c r="BM352" s="229" t="s">
        <v>537</v>
      </c>
    </row>
    <row r="353" s="2" customFormat="1">
      <c r="A353" s="38"/>
      <c r="B353" s="39"/>
      <c r="C353" s="40"/>
      <c r="D353" s="231" t="s">
        <v>139</v>
      </c>
      <c r="E353" s="40"/>
      <c r="F353" s="232" t="s">
        <v>533</v>
      </c>
      <c r="G353" s="40"/>
      <c r="H353" s="40"/>
      <c r="I353" s="233"/>
      <c r="J353" s="40"/>
      <c r="K353" s="40"/>
      <c r="L353" s="44"/>
      <c r="M353" s="234"/>
      <c r="N353" s="235"/>
      <c r="O353" s="91"/>
      <c r="P353" s="91"/>
      <c r="Q353" s="91"/>
      <c r="R353" s="91"/>
      <c r="S353" s="91"/>
      <c r="T353" s="92"/>
      <c r="U353" s="38"/>
      <c r="V353" s="38"/>
      <c r="W353" s="38"/>
      <c r="X353" s="38"/>
      <c r="Y353" s="38"/>
      <c r="Z353" s="38"/>
      <c r="AA353" s="38"/>
      <c r="AB353" s="38"/>
      <c r="AC353" s="38"/>
      <c r="AD353" s="38"/>
      <c r="AE353" s="38"/>
      <c r="AT353" s="17" t="s">
        <v>139</v>
      </c>
      <c r="AU353" s="17" t="s">
        <v>89</v>
      </c>
    </row>
    <row r="354" s="2" customFormat="1" ht="37.8" customHeight="1">
      <c r="A354" s="38"/>
      <c r="B354" s="39"/>
      <c r="C354" s="218" t="s">
        <v>538</v>
      </c>
      <c r="D354" s="218" t="s">
        <v>132</v>
      </c>
      <c r="E354" s="219" t="s">
        <v>539</v>
      </c>
      <c r="F354" s="220" t="s">
        <v>540</v>
      </c>
      <c r="G354" s="221" t="s">
        <v>484</v>
      </c>
      <c r="H354" s="222">
        <v>3867.8449999999998</v>
      </c>
      <c r="I354" s="223"/>
      <c r="J354" s="224">
        <f>ROUND(I354*H354,2)</f>
        <v>0</v>
      </c>
      <c r="K354" s="220" t="s">
        <v>136</v>
      </c>
      <c r="L354" s="44"/>
      <c r="M354" s="225" t="s">
        <v>1</v>
      </c>
      <c r="N354" s="226" t="s">
        <v>44</v>
      </c>
      <c r="O354" s="91"/>
      <c r="P354" s="227">
        <f>O354*H354</f>
        <v>0</v>
      </c>
      <c r="Q354" s="227">
        <v>0</v>
      </c>
      <c r="R354" s="227">
        <f>Q354*H354</f>
        <v>0</v>
      </c>
      <c r="S354" s="227">
        <v>0</v>
      </c>
      <c r="T354" s="228">
        <f>S354*H354</f>
        <v>0</v>
      </c>
      <c r="U354" s="38"/>
      <c r="V354" s="38"/>
      <c r="W354" s="38"/>
      <c r="X354" s="38"/>
      <c r="Y354" s="38"/>
      <c r="Z354" s="38"/>
      <c r="AA354" s="38"/>
      <c r="AB354" s="38"/>
      <c r="AC354" s="38"/>
      <c r="AD354" s="38"/>
      <c r="AE354" s="38"/>
      <c r="AR354" s="229" t="s">
        <v>137</v>
      </c>
      <c r="AT354" s="229" t="s">
        <v>132</v>
      </c>
      <c r="AU354" s="229" t="s">
        <v>89</v>
      </c>
      <c r="AY354" s="17" t="s">
        <v>130</v>
      </c>
      <c r="BE354" s="230">
        <f>IF(N354="základní",J354,0)</f>
        <v>0</v>
      </c>
      <c r="BF354" s="230">
        <f>IF(N354="snížená",J354,0)</f>
        <v>0</v>
      </c>
      <c r="BG354" s="230">
        <f>IF(N354="zákl. přenesená",J354,0)</f>
        <v>0</v>
      </c>
      <c r="BH354" s="230">
        <f>IF(N354="sníž. přenesená",J354,0)</f>
        <v>0</v>
      </c>
      <c r="BI354" s="230">
        <f>IF(N354="nulová",J354,0)</f>
        <v>0</v>
      </c>
      <c r="BJ354" s="17" t="s">
        <v>87</v>
      </c>
      <c r="BK354" s="230">
        <f>ROUND(I354*H354,2)</f>
        <v>0</v>
      </c>
      <c r="BL354" s="17" t="s">
        <v>137</v>
      </c>
      <c r="BM354" s="229" t="s">
        <v>541</v>
      </c>
    </row>
    <row r="355" s="2" customFormat="1">
      <c r="A355" s="38"/>
      <c r="B355" s="39"/>
      <c r="C355" s="40"/>
      <c r="D355" s="231" t="s">
        <v>139</v>
      </c>
      <c r="E355" s="40"/>
      <c r="F355" s="232" t="s">
        <v>533</v>
      </c>
      <c r="G355" s="40"/>
      <c r="H355" s="40"/>
      <c r="I355" s="233"/>
      <c r="J355" s="40"/>
      <c r="K355" s="40"/>
      <c r="L355" s="44"/>
      <c r="M355" s="234"/>
      <c r="N355" s="235"/>
      <c r="O355" s="91"/>
      <c r="P355" s="91"/>
      <c r="Q355" s="91"/>
      <c r="R355" s="91"/>
      <c r="S355" s="91"/>
      <c r="T355" s="92"/>
      <c r="U355" s="38"/>
      <c r="V355" s="38"/>
      <c r="W355" s="38"/>
      <c r="X355" s="38"/>
      <c r="Y355" s="38"/>
      <c r="Z355" s="38"/>
      <c r="AA355" s="38"/>
      <c r="AB355" s="38"/>
      <c r="AC355" s="38"/>
      <c r="AD355" s="38"/>
      <c r="AE355" s="38"/>
      <c r="AT355" s="17" t="s">
        <v>139</v>
      </c>
      <c r="AU355" s="17" t="s">
        <v>89</v>
      </c>
    </row>
    <row r="356" s="13" customFormat="1">
      <c r="A356" s="13"/>
      <c r="B356" s="236"/>
      <c r="C356" s="237"/>
      <c r="D356" s="231" t="s">
        <v>141</v>
      </c>
      <c r="E356" s="237"/>
      <c r="F356" s="239" t="s">
        <v>542</v>
      </c>
      <c r="G356" s="237"/>
      <c r="H356" s="240">
        <v>3867.8449999999998</v>
      </c>
      <c r="I356" s="241"/>
      <c r="J356" s="237"/>
      <c r="K356" s="237"/>
      <c r="L356" s="242"/>
      <c r="M356" s="268"/>
      <c r="N356" s="269"/>
      <c r="O356" s="269"/>
      <c r="P356" s="269"/>
      <c r="Q356" s="269"/>
      <c r="R356" s="269"/>
      <c r="S356" s="269"/>
      <c r="T356" s="270"/>
      <c r="U356" s="13"/>
      <c r="V356" s="13"/>
      <c r="W356" s="13"/>
      <c r="X356" s="13"/>
      <c r="Y356" s="13"/>
      <c r="Z356" s="13"/>
      <c r="AA356" s="13"/>
      <c r="AB356" s="13"/>
      <c r="AC356" s="13"/>
      <c r="AD356" s="13"/>
      <c r="AE356" s="13"/>
      <c r="AT356" s="246" t="s">
        <v>141</v>
      </c>
      <c r="AU356" s="246" t="s">
        <v>89</v>
      </c>
      <c r="AV356" s="13" t="s">
        <v>89</v>
      </c>
      <c r="AW356" s="13" t="s">
        <v>4</v>
      </c>
      <c r="AX356" s="13" t="s">
        <v>87</v>
      </c>
      <c r="AY356" s="246" t="s">
        <v>130</v>
      </c>
    </row>
    <row r="357" s="2" customFormat="1" ht="6.96" customHeight="1">
      <c r="A357" s="38"/>
      <c r="B357" s="66"/>
      <c r="C357" s="67"/>
      <c r="D357" s="67"/>
      <c r="E357" s="67"/>
      <c r="F357" s="67"/>
      <c r="G357" s="67"/>
      <c r="H357" s="67"/>
      <c r="I357" s="67"/>
      <c r="J357" s="67"/>
      <c r="K357" s="67"/>
      <c r="L357" s="44"/>
      <c r="M357" s="38"/>
      <c r="O357" s="38"/>
      <c r="P357" s="38"/>
      <c r="Q357" s="38"/>
      <c r="R357" s="38"/>
      <c r="S357" s="38"/>
      <c r="T357" s="38"/>
      <c r="U357" s="38"/>
      <c r="V357" s="38"/>
      <c r="W357" s="38"/>
      <c r="X357" s="38"/>
      <c r="Y357" s="38"/>
      <c r="Z357" s="38"/>
      <c r="AA357" s="38"/>
      <c r="AB357" s="38"/>
      <c r="AC357" s="38"/>
      <c r="AD357" s="38"/>
      <c r="AE357" s="38"/>
    </row>
  </sheetData>
  <sheetProtection sheet="1" autoFilter="0" formatColumns="0" formatRows="0" objects="1" scenarios="1" spinCount="100000" saltValue="nVR6FR7bz3FxTweayCevBpmX17ijJOggbJ2AlsgkD2AodQPe606vsxWvj7GdS05tH6w3WRqGQGW0Y9Q8LJZP0g==" hashValue="790EAzGdgRgG11A7nsBJl4v5vITuPbRm1sjt3uSgTG2nvb6ZMtBY5SvFARnhj5a0zzSo1e9jqgb8VL8nhUxQuA==" algorithmName="SHA-512" password="CC35"/>
  <autoFilter ref="C123:K356"/>
  <mergeCells count="9">
    <mergeCell ref="E7:H7"/>
    <mergeCell ref="E9:H9"/>
    <mergeCell ref="E18:H18"/>
    <mergeCell ref="E27:H27"/>
    <mergeCell ref="E85:H85"/>
    <mergeCell ref="E87:H87"/>
    <mergeCell ref="E114:H114"/>
    <mergeCell ref="E116:H11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92</v>
      </c>
    </row>
    <row r="3" s="1" customFormat="1" ht="6.96" customHeight="1">
      <c r="B3" s="136"/>
      <c r="C3" s="137"/>
      <c r="D3" s="137"/>
      <c r="E3" s="137"/>
      <c r="F3" s="137"/>
      <c r="G3" s="137"/>
      <c r="H3" s="137"/>
      <c r="I3" s="137"/>
      <c r="J3" s="137"/>
      <c r="K3" s="137"/>
      <c r="L3" s="20"/>
      <c r="AT3" s="17" t="s">
        <v>89</v>
      </c>
    </row>
    <row r="4" s="1" customFormat="1" ht="24.96" customHeight="1">
      <c r="B4" s="20"/>
      <c r="D4" s="138" t="s">
        <v>99</v>
      </c>
      <c r="L4" s="20"/>
      <c r="M4" s="139" t="s">
        <v>10</v>
      </c>
      <c r="AT4" s="17" t="s">
        <v>4</v>
      </c>
    </row>
    <row r="5" s="1" customFormat="1" ht="6.96" customHeight="1">
      <c r="B5" s="20"/>
      <c r="L5" s="20"/>
    </row>
    <row r="6" s="1" customFormat="1" ht="12" customHeight="1">
      <c r="B6" s="20"/>
      <c r="D6" s="140" t="s">
        <v>16</v>
      </c>
      <c r="L6" s="20"/>
    </row>
    <row r="7" s="1" customFormat="1" ht="16.5" customHeight="1">
      <c r="B7" s="20"/>
      <c r="E7" s="141" t="str">
        <f>'Rekapitulace stavby'!K6</f>
        <v xml:space="preserve">Plzeňská  Trabant - Bucharova, Praha 5, č. akce 13497</v>
      </c>
      <c r="F7" s="140"/>
      <c r="G7" s="140"/>
      <c r="H7" s="140"/>
      <c r="L7" s="20"/>
    </row>
    <row r="8" s="2" customFormat="1" ht="12" customHeight="1">
      <c r="A8" s="38"/>
      <c r="B8" s="44"/>
      <c r="C8" s="38"/>
      <c r="D8" s="140" t="s">
        <v>100</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543</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7. 2. 2020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27</v>
      </c>
      <c r="F15" s="38"/>
      <c r="G15" s="38"/>
      <c r="H15" s="38"/>
      <c r="I15" s="140" t="s">
        <v>28</v>
      </c>
      <c r="J15" s="143"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30</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32</v>
      </c>
      <c r="E20" s="38"/>
      <c r="F20" s="38"/>
      <c r="G20" s="38"/>
      <c r="H20" s="38"/>
      <c r="I20" s="140" t="s">
        <v>25</v>
      </c>
      <c r="J20" s="143"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34</v>
      </c>
      <c r="F21" s="38"/>
      <c r="G21" s="38"/>
      <c r="H21" s="38"/>
      <c r="I21" s="140" t="s">
        <v>28</v>
      </c>
      <c r="J21" s="143"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36</v>
      </c>
      <c r="E23" s="38"/>
      <c r="F23" s="38"/>
      <c r="G23" s="38"/>
      <c r="H23" s="38"/>
      <c r="I23" s="140" t="s">
        <v>25</v>
      </c>
      <c r="J23" s="143" t="s">
        <v>33</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34</v>
      </c>
      <c r="F24" s="38"/>
      <c r="G24" s="38"/>
      <c r="H24" s="38"/>
      <c r="I24" s="140" t="s">
        <v>28</v>
      </c>
      <c r="J24" s="143" t="s">
        <v>35</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38</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39</v>
      </c>
      <c r="E30" s="38"/>
      <c r="F30" s="38"/>
      <c r="G30" s="38"/>
      <c r="H30" s="38"/>
      <c r="I30" s="38"/>
      <c r="J30" s="151">
        <f>ROUND(J122,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41</v>
      </c>
      <c r="G32" s="38"/>
      <c r="H32" s="38"/>
      <c r="I32" s="152" t="s">
        <v>40</v>
      </c>
      <c r="J32" s="152" t="s">
        <v>42</v>
      </c>
      <c r="K32" s="38"/>
      <c r="L32" s="63"/>
      <c r="S32" s="38"/>
      <c r="T32" s="38"/>
      <c r="U32" s="38"/>
      <c r="V32" s="38"/>
      <c r="W32" s="38"/>
      <c r="X32" s="38"/>
      <c r="Y32" s="38"/>
      <c r="Z32" s="38"/>
      <c r="AA32" s="38"/>
      <c r="AB32" s="38"/>
      <c r="AC32" s="38"/>
      <c r="AD32" s="38"/>
      <c r="AE32" s="38"/>
    </row>
    <row r="33" s="2" customFormat="1" ht="14.4" customHeight="1">
      <c r="A33" s="38"/>
      <c r="B33" s="44"/>
      <c r="C33" s="38"/>
      <c r="D33" s="153" t="s">
        <v>43</v>
      </c>
      <c r="E33" s="140" t="s">
        <v>44</v>
      </c>
      <c r="F33" s="154">
        <f>ROUND((SUM(BE122:BE182)),  2)</f>
        <v>0</v>
      </c>
      <c r="G33" s="38"/>
      <c r="H33" s="38"/>
      <c r="I33" s="155">
        <v>0.20999999999999999</v>
      </c>
      <c r="J33" s="154">
        <f>ROUND(((SUM(BE122:BE182))*I33),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45</v>
      </c>
      <c r="F34" s="154">
        <f>ROUND((SUM(BF122:BF182)),  2)</f>
        <v>0</v>
      </c>
      <c r="G34" s="38"/>
      <c r="H34" s="38"/>
      <c r="I34" s="155">
        <v>0.14999999999999999</v>
      </c>
      <c r="J34" s="154">
        <f>ROUND(((SUM(BF122:BF182))*I34),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46</v>
      </c>
      <c r="F35" s="154">
        <f>ROUND((SUM(BG122:BG182)),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47</v>
      </c>
      <c r="F36" s="154">
        <f>ROUND((SUM(BH122:BH182)),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48</v>
      </c>
      <c r="F37" s="154">
        <f>ROUND((SUM(BI122:BI182)),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49</v>
      </c>
      <c r="E39" s="158"/>
      <c r="F39" s="158"/>
      <c r="G39" s="159" t="s">
        <v>50</v>
      </c>
      <c r="H39" s="160" t="s">
        <v>51</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52</v>
      </c>
      <c r="E50" s="164"/>
      <c r="F50" s="164"/>
      <c r="G50" s="163" t="s">
        <v>53</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54</v>
      </c>
      <c r="E61" s="166"/>
      <c r="F61" s="167" t="s">
        <v>55</v>
      </c>
      <c r="G61" s="165" t="s">
        <v>54</v>
      </c>
      <c r="H61" s="166"/>
      <c r="I61" s="166"/>
      <c r="J61" s="168" t="s">
        <v>55</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56</v>
      </c>
      <c r="E65" s="169"/>
      <c r="F65" s="169"/>
      <c r="G65" s="163" t="s">
        <v>57</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54</v>
      </c>
      <c r="E76" s="166"/>
      <c r="F76" s="167" t="s">
        <v>55</v>
      </c>
      <c r="G76" s="165" t="s">
        <v>54</v>
      </c>
      <c r="H76" s="166"/>
      <c r="I76" s="166"/>
      <c r="J76" s="168" t="s">
        <v>55</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102</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74" t="str">
        <f>E7</f>
        <v xml:space="preserve">Plzeňská  Trabant - Bucharova, Praha 5, č. akce 13497</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100</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102 - Sanace podkladních vrstev</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Ulice Plzeňská</v>
      </c>
      <c r="G89" s="40"/>
      <c r="H89" s="40"/>
      <c r="I89" s="32" t="s">
        <v>22</v>
      </c>
      <c r="J89" s="79" t="str">
        <f>IF(J12="","",J12)</f>
        <v>7. 2. 2020</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Technická správa komunikací hl. m. Prahy, a.s.</v>
      </c>
      <c r="G91" s="40"/>
      <c r="H91" s="40"/>
      <c r="I91" s="32" t="s">
        <v>32</v>
      </c>
      <c r="J91" s="36" t="str">
        <f>E21</f>
        <v>Sinpps s.r.o</v>
      </c>
      <c r="K91" s="40"/>
      <c r="L91" s="63"/>
      <c r="S91" s="38"/>
      <c r="T91" s="38"/>
      <c r="U91" s="38"/>
      <c r="V91" s="38"/>
      <c r="W91" s="38"/>
      <c r="X91" s="38"/>
      <c r="Y91" s="38"/>
      <c r="Z91" s="38"/>
      <c r="AA91" s="38"/>
      <c r="AB91" s="38"/>
      <c r="AC91" s="38"/>
      <c r="AD91" s="38"/>
      <c r="AE91" s="38"/>
    </row>
    <row r="92" hidden="1" s="2" customFormat="1" ht="15.15" customHeight="1">
      <c r="A92" s="38"/>
      <c r="B92" s="39"/>
      <c r="C92" s="32" t="s">
        <v>30</v>
      </c>
      <c r="D92" s="40"/>
      <c r="E92" s="40"/>
      <c r="F92" s="27" t="str">
        <f>IF(E18="","",E18)</f>
        <v>Vyplň údaj</v>
      </c>
      <c r="G92" s="40"/>
      <c r="H92" s="40"/>
      <c r="I92" s="32" t="s">
        <v>36</v>
      </c>
      <c r="J92" s="36" t="str">
        <f>E24</f>
        <v>Sinpps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103</v>
      </c>
      <c r="D94" s="176"/>
      <c r="E94" s="176"/>
      <c r="F94" s="176"/>
      <c r="G94" s="176"/>
      <c r="H94" s="176"/>
      <c r="I94" s="176"/>
      <c r="J94" s="177" t="s">
        <v>104</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105</v>
      </c>
      <c r="D96" s="40"/>
      <c r="E96" s="40"/>
      <c r="F96" s="40"/>
      <c r="G96" s="40"/>
      <c r="H96" s="40"/>
      <c r="I96" s="40"/>
      <c r="J96" s="110">
        <f>J122</f>
        <v>0</v>
      </c>
      <c r="K96" s="40"/>
      <c r="L96" s="63"/>
      <c r="S96" s="38"/>
      <c r="T96" s="38"/>
      <c r="U96" s="38"/>
      <c r="V96" s="38"/>
      <c r="W96" s="38"/>
      <c r="X96" s="38"/>
      <c r="Y96" s="38"/>
      <c r="Z96" s="38"/>
      <c r="AA96" s="38"/>
      <c r="AB96" s="38"/>
      <c r="AC96" s="38"/>
      <c r="AD96" s="38"/>
      <c r="AE96" s="38"/>
      <c r="AU96" s="17" t="s">
        <v>106</v>
      </c>
    </row>
    <row r="97" hidden="1" s="9" customFormat="1" ht="24.96" customHeight="1">
      <c r="A97" s="9"/>
      <c r="B97" s="179"/>
      <c r="C97" s="180"/>
      <c r="D97" s="181" t="s">
        <v>107</v>
      </c>
      <c r="E97" s="182"/>
      <c r="F97" s="182"/>
      <c r="G97" s="182"/>
      <c r="H97" s="182"/>
      <c r="I97" s="182"/>
      <c r="J97" s="183">
        <f>J123</f>
        <v>0</v>
      </c>
      <c r="K97" s="180"/>
      <c r="L97" s="184"/>
      <c r="S97" s="9"/>
      <c r="T97" s="9"/>
      <c r="U97" s="9"/>
      <c r="V97" s="9"/>
      <c r="W97" s="9"/>
      <c r="X97" s="9"/>
      <c r="Y97" s="9"/>
      <c r="Z97" s="9"/>
      <c r="AA97" s="9"/>
      <c r="AB97" s="9"/>
      <c r="AC97" s="9"/>
      <c r="AD97" s="9"/>
      <c r="AE97" s="9"/>
    </row>
    <row r="98" hidden="1" s="10" customFormat="1" ht="19.92" customHeight="1">
      <c r="A98" s="10"/>
      <c r="B98" s="185"/>
      <c r="C98" s="186"/>
      <c r="D98" s="187" t="s">
        <v>108</v>
      </c>
      <c r="E98" s="188"/>
      <c r="F98" s="188"/>
      <c r="G98" s="188"/>
      <c r="H98" s="188"/>
      <c r="I98" s="188"/>
      <c r="J98" s="189">
        <f>J124</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109</v>
      </c>
      <c r="E99" s="188"/>
      <c r="F99" s="188"/>
      <c r="G99" s="188"/>
      <c r="H99" s="188"/>
      <c r="I99" s="188"/>
      <c r="J99" s="189">
        <f>J140</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111</v>
      </c>
      <c r="E100" s="188"/>
      <c r="F100" s="188"/>
      <c r="G100" s="188"/>
      <c r="H100" s="188"/>
      <c r="I100" s="188"/>
      <c r="J100" s="189">
        <f>J151</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113</v>
      </c>
      <c r="E101" s="188"/>
      <c r="F101" s="188"/>
      <c r="G101" s="188"/>
      <c r="H101" s="188"/>
      <c r="I101" s="188"/>
      <c r="J101" s="189">
        <f>J164</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114</v>
      </c>
      <c r="E102" s="188"/>
      <c r="F102" s="188"/>
      <c r="G102" s="188"/>
      <c r="H102" s="188"/>
      <c r="I102" s="188"/>
      <c r="J102" s="189">
        <f>J175</f>
        <v>0</v>
      </c>
      <c r="K102" s="186"/>
      <c r="L102" s="190"/>
      <c r="S102" s="10"/>
      <c r="T102" s="10"/>
      <c r="U102" s="10"/>
      <c r="V102" s="10"/>
      <c r="W102" s="10"/>
      <c r="X102" s="10"/>
      <c r="Y102" s="10"/>
      <c r="Z102" s="10"/>
      <c r="AA102" s="10"/>
      <c r="AB102" s="10"/>
      <c r="AC102" s="10"/>
      <c r="AD102" s="10"/>
      <c r="AE102" s="10"/>
    </row>
    <row r="103" hidden="1" s="2" customFormat="1" ht="21.84" customHeight="1">
      <c r="A103" s="38"/>
      <c r="B103" s="39"/>
      <c r="C103" s="40"/>
      <c r="D103" s="40"/>
      <c r="E103" s="40"/>
      <c r="F103" s="40"/>
      <c r="G103" s="40"/>
      <c r="H103" s="40"/>
      <c r="I103" s="40"/>
      <c r="J103" s="40"/>
      <c r="K103" s="40"/>
      <c r="L103" s="63"/>
      <c r="S103" s="38"/>
      <c r="T103" s="38"/>
      <c r="U103" s="38"/>
      <c r="V103" s="38"/>
      <c r="W103" s="38"/>
      <c r="X103" s="38"/>
      <c r="Y103" s="38"/>
      <c r="Z103" s="38"/>
      <c r="AA103" s="38"/>
      <c r="AB103" s="38"/>
      <c r="AC103" s="38"/>
      <c r="AD103" s="38"/>
      <c r="AE103" s="38"/>
    </row>
    <row r="104" hidden="1" s="2" customFormat="1" ht="6.96" customHeight="1">
      <c r="A104" s="38"/>
      <c r="B104" s="66"/>
      <c r="C104" s="67"/>
      <c r="D104" s="67"/>
      <c r="E104" s="67"/>
      <c r="F104" s="67"/>
      <c r="G104" s="67"/>
      <c r="H104" s="67"/>
      <c r="I104" s="67"/>
      <c r="J104" s="67"/>
      <c r="K104" s="67"/>
      <c r="L104" s="63"/>
      <c r="S104" s="38"/>
      <c r="T104" s="38"/>
      <c r="U104" s="38"/>
      <c r="V104" s="38"/>
      <c r="W104" s="38"/>
      <c r="X104" s="38"/>
      <c r="Y104" s="38"/>
      <c r="Z104" s="38"/>
      <c r="AA104" s="38"/>
      <c r="AB104" s="38"/>
      <c r="AC104" s="38"/>
      <c r="AD104" s="38"/>
      <c r="AE104" s="38"/>
    </row>
    <row r="105" hidden="1"/>
    <row r="106" hidden="1"/>
    <row r="107" hidden="1"/>
    <row r="108" s="2" customFormat="1" ht="6.96" customHeight="1">
      <c r="A108" s="38"/>
      <c r="B108" s="68"/>
      <c r="C108" s="69"/>
      <c r="D108" s="69"/>
      <c r="E108" s="69"/>
      <c r="F108" s="69"/>
      <c r="G108" s="69"/>
      <c r="H108" s="69"/>
      <c r="I108" s="69"/>
      <c r="J108" s="69"/>
      <c r="K108" s="69"/>
      <c r="L108" s="63"/>
      <c r="S108" s="38"/>
      <c r="T108" s="38"/>
      <c r="U108" s="38"/>
      <c r="V108" s="38"/>
      <c r="W108" s="38"/>
      <c r="X108" s="38"/>
      <c r="Y108" s="38"/>
      <c r="Z108" s="38"/>
      <c r="AA108" s="38"/>
      <c r="AB108" s="38"/>
      <c r="AC108" s="38"/>
      <c r="AD108" s="38"/>
      <c r="AE108" s="38"/>
    </row>
    <row r="109" s="2" customFormat="1" ht="24.96" customHeight="1">
      <c r="A109" s="38"/>
      <c r="B109" s="39"/>
      <c r="C109" s="23" t="s">
        <v>115</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6.96"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16</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174" t="str">
        <f>E7</f>
        <v xml:space="preserve">Plzeňská  Trabant - Bucharova, Praha 5, č. akce 13497</v>
      </c>
      <c r="F112" s="32"/>
      <c r="G112" s="32"/>
      <c r="H112" s="32"/>
      <c r="I112" s="40"/>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100</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6.5" customHeight="1">
      <c r="A114" s="38"/>
      <c r="B114" s="39"/>
      <c r="C114" s="40"/>
      <c r="D114" s="40"/>
      <c r="E114" s="76" t="str">
        <f>E9</f>
        <v>SO 102 - Sanace podkladních vrstev</v>
      </c>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20</v>
      </c>
      <c r="D116" s="40"/>
      <c r="E116" s="40"/>
      <c r="F116" s="27" t="str">
        <f>F12</f>
        <v>Ulice Plzeňská</v>
      </c>
      <c r="G116" s="40"/>
      <c r="H116" s="40"/>
      <c r="I116" s="32" t="s">
        <v>22</v>
      </c>
      <c r="J116" s="79" t="str">
        <f>IF(J12="","",J12)</f>
        <v>7. 2. 2020</v>
      </c>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5.15" customHeight="1">
      <c r="A118" s="38"/>
      <c r="B118" s="39"/>
      <c r="C118" s="32" t="s">
        <v>24</v>
      </c>
      <c r="D118" s="40"/>
      <c r="E118" s="40"/>
      <c r="F118" s="27" t="str">
        <f>E15</f>
        <v>Technická správa komunikací hl. m. Prahy, a.s.</v>
      </c>
      <c r="G118" s="40"/>
      <c r="H118" s="40"/>
      <c r="I118" s="32" t="s">
        <v>32</v>
      </c>
      <c r="J118" s="36" t="str">
        <f>E21</f>
        <v>Sinpps s.r.o</v>
      </c>
      <c r="K118" s="40"/>
      <c r="L118" s="63"/>
      <c r="S118" s="38"/>
      <c r="T118" s="38"/>
      <c r="U118" s="38"/>
      <c r="V118" s="38"/>
      <c r="W118" s="38"/>
      <c r="X118" s="38"/>
      <c r="Y118" s="38"/>
      <c r="Z118" s="38"/>
      <c r="AA118" s="38"/>
      <c r="AB118" s="38"/>
      <c r="AC118" s="38"/>
      <c r="AD118" s="38"/>
      <c r="AE118" s="38"/>
    </row>
    <row r="119" s="2" customFormat="1" ht="15.15" customHeight="1">
      <c r="A119" s="38"/>
      <c r="B119" s="39"/>
      <c r="C119" s="32" t="s">
        <v>30</v>
      </c>
      <c r="D119" s="40"/>
      <c r="E119" s="40"/>
      <c r="F119" s="27" t="str">
        <f>IF(E18="","",E18)</f>
        <v>Vyplň údaj</v>
      </c>
      <c r="G119" s="40"/>
      <c r="H119" s="40"/>
      <c r="I119" s="32" t="s">
        <v>36</v>
      </c>
      <c r="J119" s="36" t="str">
        <f>E24</f>
        <v>Sinpps s.r.o</v>
      </c>
      <c r="K119" s="40"/>
      <c r="L119" s="63"/>
      <c r="S119" s="38"/>
      <c r="T119" s="38"/>
      <c r="U119" s="38"/>
      <c r="V119" s="38"/>
      <c r="W119" s="38"/>
      <c r="X119" s="38"/>
      <c r="Y119" s="38"/>
      <c r="Z119" s="38"/>
      <c r="AA119" s="38"/>
      <c r="AB119" s="38"/>
      <c r="AC119" s="38"/>
      <c r="AD119" s="38"/>
      <c r="AE119" s="38"/>
    </row>
    <row r="120" s="2" customFormat="1" ht="10.32"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11" customFormat="1" ht="29.28" customHeight="1">
      <c r="A121" s="191"/>
      <c r="B121" s="192"/>
      <c r="C121" s="193" t="s">
        <v>116</v>
      </c>
      <c r="D121" s="194" t="s">
        <v>64</v>
      </c>
      <c r="E121" s="194" t="s">
        <v>60</v>
      </c>
      <c r="F121" s="194" t="s">
        <v>61</v>
      </c>
      <c r="G121" s="194" t="s">
        <v>117</v>
      </c>
      <c r="H121" s="194" t="s">
        <v>118</v>
      </c>
      <c r="I121" s="194" t="s">
        <v>119</v>
      </c>
      <c r="J121" s="194" t="s">
        <v>104</v>
      </c>
      <c r="K121" s="195" t="s">
        <v>120</v>
      </c>
      <c r="L121" s="196"/>
      <c r="M121" s="100" t="s">
        <v>1</v>
      </c>
      <c r="N121" s="101" t="s">
        <v>43</v>
      </c>
      <c r="O121" s="101" t="s">
        <v>121</v>
      </c>
      <c r="P121" s="101" t="s">
        <v>122</v>
      </c>
      <c r="Q121" s="101" t="s">
        <v>123</v>
      </c>
      <c r="R121" s="101" t="s">
        <v>124</v>
      </c>
      <c r="S121" s="101" t="s">
        <v>125</v>
      </c>
      <c r="T121" s="102" t="s">
        <v>126</v>
      </c>
      <c r="U121" s="191"/>
      <c r="V121" s="191"/>
      <c r="W121" s="191"/>
      <c r="X121" s="191"/>
      <c r="Y121" s="191"/>
      <c r="Z121" s="191"/>
      <c r="AA121" s="191"/>
      <c r="AB121" s="191"/>
      <c r="AC121" s="191"/>
      <c r="AD121" s="191"/>
      <c r="AE121" s="191"/>
    </row>
    <row r="122" s="2" customFormat="1" ht="22.8" customHeight="1">
      <c r="A122" s="38"/>
      <c r="B122" s="39"/>
      <c r="C122" s="107" t="s">
        <v>127</v>
      </c>
      <c r="D122" s="40"/>
      <c r="E122" s="40"/>
      <c r="F122" s="40"/>
      <c r="G122" s="40"/>
      <c r="H122" s="40"/>
      <c r="I122" s="40"/>
      <c r="J122" s="197">
        <f>BK122</f>
        <v>0</v>
      </c>
      <c r="K122" s="40"/>
      <c r="L122" s="44"/>
      <c r="M122" s="103"/>
      <c r="N122" s="198"/>
      <c r="O122" s="104"/>
      <c r="P122" s="199">
        <f>P123</f>
        <v>0</v>
      </c>
      <c r="Q122" s="104"/>
      <c r="R122" s="199">
        <f>R123</f>
        <v>16.4272375</v>
      </c>
      <c r="S122" s="104"/>
      <c r="T122" s="200">
        <f>T123</f>
        <v>983.51300000000003</v>
      </c>
      <c r="U122" s="38"/>
      <c r="V122" s="38"/>
      <c r="W122" s="38"/>
      <c r="X122" s="38"/>
      <c r="Y122" s="38"/>
      <c r="Z122" s="38"/>
      <c r="AA122" s="38"/>
      <c r="AB122" s="38"/>
      <c r="AC122" s="38"/>
      <c r="AD122" s="38"/>
      <c r="AE122" s="38"/>
      <c r="AT122" s="17" t="s">
        <v>78</v>
      </c>
      <c r="AU122" s="17" t="s">
        <v>106</v>
      </c>
      <c r="BK122" s="201">
        <f>BK123</f>
        <v>0</v>
      </c>
    </row>
    <row r="123" s="12" customFormat="1" ht="25.92" customHeight="1">
      <c r="A123" s="12"/>
      <c r="B123" s="202"/>
      <c r="C123" s="203"/>
      <c r="D123" s="204" t="s">
        <v>78</v>
      </c>
      <c r="E123" s="205" t="s">
        <v>128</v>
      </c>
      <c r="F123" s="205" t="s">
        <v>129</v>
      </c>
      <c r="G123" s="203"/>
      <c r="H123" s="203"/>
      <c r="I123" s="206"/>
      <c r="J123" s="207">
        <f>BK123</f>
        <v>0</v>
      </c>
      <c r="K123" s="203"/>
      <c r="L123" s="208"/>
      <c r="M123" s="209"/>
      <c r="N123" s="210"/>
      <c r="O123" s="210"/>
      <c r="P123" s="211">
        <f>P124+P140+P151+P164+P175</f>
        <v>0</v>
      </c>
      <c r="Q123" s="210"/>
      <c r="R123" s="211">
        <f>R124+R140+R151+R164+R175</f>
        <v>16.4272375</v>
      </c>
      <c r="S123" s="210"/>
      <c r="T123" s="212">
        <f>T124+T140+T151+T164+T175</f>
        <v>983.51300000000003</v>
      </c>
      <c r="U123" s="12"/>
      <c r="V123" s="12"/>
      <c r="W123" s="12"/>
      <c r="X123" s="12"/>
      <c r="Y123" s="12"/>
      <c r="Z123" s="12"/>
      <c r="AA123" s="12"/>
      <c r="AB123" s="12"/>
      <c r="AC123" s="12"/>
      <c r="AD123" s="12"/>
      <c r="AE123" s="12"/>
      <c r="AR123" s="213" t="s">
        <v>87</v>
      </c>
      <c r="AT123" s="214" t="s">
        <v>78</v>
      </c>
      <c r="AU123" s="214" t="s">
        <v>79</v>
      </c>
      <c r="AY123" s="213" t="s">
        <v>130</v>
      </c>
      <c r="BK123" s="215">
        <f>BK124+BK140+BK151+BK164+BK175</f>
        <v>0</v>
      </c>
    </row>
    <row r="124" s="12" customFormat="1" ht="22.8" customHeight="1">
      <c r="A124" s="12"/>
      <c r="B124" s="202"/>
      <c r="C124" s="203"/>
      <c r="D124" s="204" t="s">
        <v>78</v>
      </c>
      <c r="E124" s="216" t="s">
        <v>87</v>
      </c>
      <c r="F124" s="216" t="s">
        <v>131</v>
      </c>
      <c r="G124" s="203"/>
      <c r="H124" s="203"/>
      <c r="I124" s="206"/>
      <c r="J124" s="217">
        <f>BK124</f>
        <v>0</v>
      </c>
      <c r="K124" s="203"/>
      <c r="L124" s="208"/>
      <c r="M124" s="209"/>
      <c r="N124" s="210"/>
      <c r="O124" s="210"/>
      <c r="P124" s="211">
        <f>SUM(P125:P139)</f>
        <v>0</v>
      </c>
      <c r="Q124" s="210"/>
      <c r="R124" s="211">
        <f>SUM(R125:R139)</f>
        <v>0.34404750000000001</v>
      </c>
      <c r="S124" s="210"/>
      <c r="T124" s="212">
        <f>SUM(T125:T139)</f>
        <v>978.62400000000002</v>
      </c>
      <c r="U124" s="12"/>
      <c r="V124" s="12"/>
      <c r="W124" s="12"/>
      <c r="X124" s="12"/>
      <c r="Y124" s="12"/>
      <c r="Z124" s="12"/>
      <c r="AA124" s="12"/>
      <c r="AB124" s="12"/>
      <c r="AC124" s="12"/>
      <c r="AD124" s="12"/>
      <c r="AE124" s="12"/>
      <c r="AR124" s="213" t="s">
        <v>87</v>
      </c>
      <c r="AT124" s="214" t="s">
        <v>78</v>
      </c>
      <c r="AU124" s="214" t="s">
        <v>87</v>
      </c>
      <c r="AY124" s="213" t="s">
        <v>130</v>
      </c>
      <c r="BK124" s="215">
        <f>SUM(BK125:BK139)</f>
        <v>0</v>
      </c>
    </row>
    <row r="125" s="2" customFormat="1" ht="24.15" customHeight="1">
      <c r="A125" s="38"/>
      <c r="B125" s="39"/>
      <c r="C125" s="218" t="s">
        <v>176</v>
      </c>
      <c r="D125" s="218" t="s">
        <v>132</v>
      </c>
      <c r="E125" s="219" t="s">
        <v>544</v>
      </c>
      <c r="F125" s="220" t="s">
        <v>545</v>
      </c>
      <c r="G125" s="221" t="s">
        <v>135</v>
      </c>
      <c r="H125" s="222">
        <v>3822.75</v>
      </c>
      <c r="I125" s="223"/>
      <c r="J125" s="224">
        <f>ROUND(I125*H125,2)</f>
        <v>0</v>
      </c>
      <c r="K125" s="220" t="s">
        <v>136</v>
      </c>
      <c r="L125" s="44"/>
      <c r="M125" s="225" t="s">
        <v>1</v>
      </c>
      <c r="N125" s="226" t="s">
        <v>44</v>
      </c>
      <c r="O125" s="91"/>
      <c r="P125" s="227">
        <f>O125*H125</f>
        <v>0</v>
      </c>
      <c r="Q125" s="227">
        <v>9.0000000000000006E-05</v>
      </c>
      <c r="R125" s="227">
        <f>Q125*H125</f>
        <v>0.34404750000000001</v>
      </c>
      <c r="S125" s="227">
        <v>0.25600000000000001</v>
      </c>
      <c r="T125" s="228">
        <f>S125*H125</f>
        <v>978.62400000000002</v>
      </c>
      <c r="U125" s="38"/>
      <c r="V125" s="38"/>
      <c r="W125" s="38"/>
      <c r="X125" s="38"/>
      <c r="Y125" s="38"/>
      <c r="Z125" s="38"/>
      <c r="AA125" s="38"/>
      <c r="AB125" s="38"/>
      <c r="AC125" s="38"/>
      <c r="AD125" s="38"/>
      <c r="AE125" s="38"/>
      <c r="AR125" s="229" t="s">
        <v>137</v>
      </c>
      <c r="AT125" s="229" t="s">
        <v>132</v>
      </c>
      <c r="AU125" s="229" t="s">
        <v>89</v>
      </c>
      <c r="AY125" s="17" t="s">
        <v>130</v>
      </c>
      <c r="BE125" s="230">
        <f>IF(N125="základní",J125,0)</f>
        <v>0</v>
      </c>
      <c r="BF125" s="230">
        <f>IF(N125="snížená",J125,0)</f>
        <v>0</v>
      </c>
      <c r="BG125" s="230">
        <f>IF(N125="zákl. přenesená",J125,0)</f>
        <v>0</v>
      </c>
      <c r="BH125" s="230">
        <f>IF(N125="sníž. přenesená",J125,0)</f>
        <v>0</v>
      </c>
      <c r="BI125" s="230">
        <f>IF(N125="nulová",J125,0)</f>
        <v>0</v>
      </c>
      <c r="BJ125" s="17" t="s">
        <v>87</v>
      </c>
      <c r="BK125" s="230">
        <f>ROUND(I125*H125,2)</f>
        <v>0</v>
      </c>
      <c r="BL125" s="17" t="s">
        <v>137</v>
      </c>
      <c r="BM125" s="229" t="s">
        <v>546</v>
      </c>
    </row>
    <row r="126" s="2" customFormat="1">
      <c r="A126" s="38"/>
      <c r="B126" s="39"/>
      <c r="C126" s="40"/>
      <c r="D126" s="231" t="s">
        <v>139</v>
      </c>
      <c r="E126" s="40"/>
      <c r="F126" s="232" t="s">
        <v>169</v>
      </c>
      <c r="G126" s="40"/>
      <c r="H126" s="40"/>
      <c r="I126" s="233"/>
      <c r="J126" s="40"/>
      <c r="K126" s="40"/>
      <c r="L126" s="44"/>
      <c r="M126" s="234"/>
      <c r="N126" s="235"/>
      <c r="O126" s="91"/>
      <c r="P126" s="91"/>
      <c r="Q126" s="91"/>
      <c r="R126" s="91"/>
      <c r="S126" s="91"/>
      <c r="T126" s="92"/>
      <c r="U126" s="38"/>
      <c r="V126" s="38"/>
      <c r="W126" s="38"/>
      <c r="X126" s="38"/>
      <c r="Y126" s="38"/>
      <c r="Z126" s="38"/>
      <c r="AA126" s="38"/>
      <c r="AB126" s="38"/>
      <c r="AC126" s="38"/>
      <c r="AD126" s="38"/>
      <c r="AE126" s="38"/>
      <c r="AT126" s="17" t="s">
        <v>139</v>
      </c>
      <c r="AU126" s="17" t="s">
        <v>89</v>
      </c>
    </row>
    <row r="127" s="13" customFormat="1">
      <c r="A127" s="13"/>
      <c r="B127" s="236"/>
      <c r="C127" s="237"/>
      <c r="D127" s="231" t="s">
        <v>141</v>
      </c>
      <c r="E127" s="238" t="s">
        <v>1</v>
      </c>
      <c r="F127" s="239" t="s">
        <v>547</v>
      </c>
      <c r="G127" s="237"/>
      <c r="H127" s="240">
        <v>1378.25</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141</v>
      </c>
      <c r="AU127" s="246" t="s">
        <v>89</v>
      </c>
      <c r="AV127" s="13" t="s">
        <v>89</v>
      </c>
      <c r="AW127" s="13" t="s">
        <v>37</v>
      </c>
      <c r="AX127" s="13" t="s">
        <v>79</v>
      </c>
      <c r="AY127" s="246" t="s">
        <v>130</v>
      </c>
    </row>
    <row r="128" s="13" customFormat="1">
      <c r="A128" s="13"/>
      <c r="B128" s="236"/>
      <c r="C128" s="237"/>
      <c r="D128" s="231" t="s">
        <v>141</v>
      </c>
      <c r="E128" s="238" t="s">
        <v>1</v>
      </c>
      <c r="F128" s="239" t="s">
        <v>548</v>
      </c>
      <c r="G128" s="237"/>
      <c r="H128" s="240">
        <v>2444.5</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141</v>
      </c>
      <c r="AU128" s="246" t="s">
        <v>89</v>
      </c>
      <c r="AV128" s="13" t="s">
        <v>89</v>
      </c>
      <c r="AW128" s="13" t="s">
        <v>37</v>
      </c>
      <c r="AX128" s="13" t="s">
        <v>79</v>
      </c>
      <c r="AY128" s="246" t="s">
        <v>130</v>
      </c>
    </row>
    <row r="129" s="14" customFormat="1">
      <c r="A129" s="14"/>
      <c r="B129" s="247"/>
      <c r="C129" s="248"/>
      <c r="D129" s="231" t="s">
        <v>141</v>
      </c>
      <c r="E129" s="249" t="s">
        <v>1</v>
      </c>
      <c r="F129" s="250" t="s">
        <v>216</v>
      </c>
      <c r="G129" s="248"/>
      <c r="H129" s="251">
        <v>3822.75</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141</v>
      </c>
      <c r="AU129" s="257" t="s">
        <v>89</v>
      </c>
      <c r="AV129" s="14" t="s">
        <v>137</v>
      </c>
      <c r="AW129" s="14" t="s">
        <v>37</v>
      </c>
      <c r="AX129" s="14" t="s">
        <v>87</v>
      </c>
      <c r="AY129" s="257" t="s">
        <v>130</v>
      </c>
    </row>
    <row r="130" s="2" customFormat="1" ht="24.15" customHeight="1">
      <c r="A130" s="38"/>
      <c r="B130" s="39"/>
      <c r="C130" s="218" t="s">
        <v>87</v>
      </c>
      <c r="D130" s="218" t="s">
        <v>132</v>
      </c>
      <c r="E130" s="219" t="s">
        <v>549</v>
      </c>
      <c r="F130" s="220" t="s">
        <v>550</v>
      </c>
      <c r="G130" s="221" t="s">
        <v>196</v>
      </c>
      <c r="H130" s="222">
        <v>223.67500000000001</v>
      </c>
      <c r="I130" s="223"/>
      <c r="J130" s="224">
        <f>ROUND(I130*H130,2)</f>
        <v>0</v>
      </c>
      <c r="K130" s="220" t="s">
        <v>136</v>
      </c>
      <c r="L130" s="44"/>
      <c r="M130" s="225" t="s">
        <v>1</v>
      </c>
      <c r="N130" s="226" t="s">
        <v>44</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137</v>
      </c>
      <c r="AT130" s="229" t="s">
        <v>132</v>
      </c>
      <c r="AU130" s="229" t="s">
        <v>89</v>
      </c>
      <c r="AY130" s="17" t="s">
        <v>130</v>
      </c>
      <c r="BE130" s="230">
        <f>IF(N130="základní",J130,0)</f>
        <v>0</v>
      </c>
      <c r="BF130" s="230">
        <f>IF(N130="snížená",J130,0)</f>
        <v>0</v>
      </c>
      <c r="BG130" s="230">
        <f>IF(N130="zákl. přenesená",J130,0)</f>
        <v>0</v>
      </c>
      <c r="BH130" s="230">
        <f>IF(N130="sníž. přenesená",J130,0)</f>
        <v>0</v>
      </c>
      <c r="BI130" s="230">
        <f>IF(N130="nulová",J130,0)</f>
        <v>0</v>
      </c>
      <c r="BJ130" s="17" t="s">
        <v>87</v>
      </c>
      <c r="BK130" s="230">
        <f>ROUND(I130*H130,2)</f>
        <v>0</v>
      </c>
      <c r="BL130" s="17" t="s">
        <v>137</v>
      </c>
      <c r="BM130" s="229" t="s">
        <v>551</v>
      </c>
    </row>
    <row r="131" s="2" customFormat="1">
      <c r="A131" s="38"/>
      <c r="B131" s="39"/>
      <c r="C131" s="40"/>
      <c r="D131" s="231" t="s">
        <v>139</v>
      </c>
      <c r="E131" s="40"/>
      <c r="F131" s="232" t="s">
        <v>552</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139</v>
      </c>
      <c r="AU131" s="17" t="s">
        <v>89</v>
      </c>
    </row>
    <row r="132" s="13" customFormat="1">
      <c r="A132" s="13"/>
      <c r="B132" s="236"/>
      <c r="C132" s="237"/>
      <c r="D132" s="231" t="s">
        <v>141</v>
      </c>
      <c r="E132" s="238" t="s">
        <v>1</v>
      </c>
      <c r="F132" s="239" t="s">
        <v>553</v>
      </c>
      <c r="G132" s="237"/>
      <c r="H132" s="240">
        <v>223.67500000000001</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141</v>
      </c>
      <c r="AU132" s="246" t="s">
        <v>89</v>
      </c>
      <c r="AV132" s="13" t="s">
        <v>89</v>
      </c>
      <c r="AW132" s="13" t="s">
        <v>37</v>
      </c>
      <c r="AX132" s="13" t="s">
        <v>87</v>
      </c>
      <c r="AY132" s="246" t="s">
        <v>130</v>
      </c>
    </row>
    <row r="133" s="2" customFormat="1" ht="24.15" customHeight="1">
      <c r="A133" s="38"/>
      <c r="B133" s="39"/>
      <c r="C133" s="218" t="s">
        <v>161</v>
      </c>
      <c r="D133" s="218" t="s">
        <v>132</v>
      </c>
      <c r="E133" s="219" t="s">
        <v>201</v>
      </c>
      <c r="F133" s="220" t="s">
        <v>202</v>
      </c>
      <c r="G133" s="221" t="s">
        <v>196</v>
      </c>
      <c r="H133" s="222">
        <v>223.67500000000001</v>
      </c>
      <c r="I133" s="223"/>
      <c r="J133" s="224">
        <f>ROUND(I133*H133,2)</f>
        <v>0</v>
      </c>
      <c r="K133" s="220" t="s">
        <v>136</v>
      </c>
      <c r="L133" s="44"/>
      <c r="M133" s="225" t="s">
        <v>1</v>
      </c>
      <c r="N133" s="226" t="s">
        <v>44</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137</v>
      </c>
      <c r="AT133" s="229" t="s">
        <v>132</v>
      </c>
      <c r="AU133" s="229" t="s">
        <v>89</v>
      </c>
      <c r="AY133" s="17" t="s">
        <v>130</v>
      </c>
      <c r="BE133" s="230">
        <f>IF(N133="základní",J133,0)</f>
        <v>0</v>
      </c>
      <c r="BF133" s="230">
        <f>IF(N133="snížená",J133,0)</f>
        <v>0</v>
      </c>
      <c r="BG133" s="230">
        <f>IF(N133="zákl. přenesená",J133,0)</f>
        <v>0</v>
      </c>
      <c r="BH133" s="230">
        <f>IF(N133="sníž. přenesená",J133,0)</f>
        <v>0</v>
      </c>
      <c r="BI133" s="230">
        <f>IF(N133="nulová",J133,0)</f>
        <v>0</v>
      </c>
      <c r="BJ133" s="17" t="s">
        <v>87</v>
      </c>
      <c r="BK133" s="230">
        <f>ROUND(I133*H133,2)</f>
        <v>0</v>
      </c>
      <c r="BL133" s="17" t="s">
        <v>137</v>
      </c>
      <c r="BM133" s="229" t="s">
        <v>554</v>
      </c>
    </row>
    <row r="134" s="2" customFormat="1">
      <c r="A134" s="38"/>
      <c r="B134" s="39"/>
      <c r="C134" s="40"/>
      <c r="D134" s="231" t="s">
        <v>139</v>
      </c>
      <c r="E134" s="40"/>
      <c r="F134" s="232" t="s">
        <v>204</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139</v>
      </c>
      <c r="AU134" s="17" t="s">
        <v>89</v>
      </c>
    </row>
    <row r="135" s="2" customFormat="1" ht="37.8" customHeight="1">
      <c r="A135" s="38"/>
      <c r="B135" s="39"/>
      <c r="C135" s="218" t="s">
        <v>165</v>
      </c>
      <c r="D135" s="218" t="s">
        <v>132</v>
      </c>
      <c r="E135" s="219" t="s">
        <v>206</v>
      </c>
      <c r="F135" s="220" t="s">
        <v>555</v>
      </c>
      <c r="G135" s="221" t="s">
        <v>196</v>
      </c>
      <c r="H135" s="222">
        <v>4473.5</v>
      </c>
      <c r="I135" s="223"/>
      <c r="J135" s="224">
        <f>ROUND(I135*H135,2)</f>
        <v>0</v>
      </c>
      <c r="K135" s="220" t="s">
        <v>136</v>
      </c>
      <c r="L135" s="44"/>
      <c r="M135" s="225" t="s">
        <v>1</v>
      </c>
      <c r="N135" s="226" t="s">
        <v>44</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137</v>
      </c>
      <c r="AT135" s="229" t="s">
        <v>132</v>
      </c>
      <c r="AU135" s="229" t="s">
        <v>89</v>
      </c>
      <c r="AY135" s="17" t="s">
        <v>130</v>
      </c>
      <c r="BE135" s="230">
        <f>IF(N135="základní",J135,0)</f>
        <v>0</v>
      </c>
      <c r="BF135" s="230">
        <f>IF(N135="snížená",J135,0)</f>
        <v>0</v>
      </c>
      <c r="BG135" s="230">
        <f>IF(N135="zákl. přenesená",J135,0)</f>
        <v>0</v>
      </c>
      <c r="BH135" s="230">
        <f>IF(N135="sníž. přenesená",J135,0)</f>
        <v>0</v>
      </c>
      <c r="BI135" s="230">
        <f>IF(N135="nulová",J135,0)</f>
        <v>0</v>
      </c>
      <c r="BJ135" s="17" t="s">
        <v>87</v>
      </c>
      <c r="BK135" s="230">
        <f>ROUND(I135*H135,2)</f>
        <v>0</v>
      </c>
      <c r="BL135" s="17" t="s">
        <v>137</v>
      </c>
      <c r="BM135" s="229" t="s">
        <v>556</v>
      </c>
    </row>
    <row r="136" s="2" customFormat="1">
      <c r="A136" s="38"/>
      <c r="B136" s="39"/>
      <c r="C136" s="40"/>
      <c r="D136" s="231" t="s">
        <v>139</v>
      </c>
      <c r="E136" s="40"/>
      <c r="F136" s="232" t="s">
        <v>204</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139</v>
      </c>
      <c r="AU136" s="17" t="s">
        <v>89</v>
      </c>
    </row>
    <row r="137" s="13" customFormat="1">
      <c r="A137" s="13"/>
      <c r="B137" s="236"/>
      <c r="C137" s="237"/>
      <c r="D137" s="231" t="s">
        <v>141</v>
      </c>
      <c r="E137" s="238" t="s">
        <v>1</v>
      </c>
      <c r="F137" s="239" t="s">
        <v>557</v>
      </c>
      <c r="G137" s="237"/>
      <c r="H137" s="240">
        <v>4473.5</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141</v>
      </c>
      <c r="AU137" s="246" t="s">
        <v>89</v>
      </c>
      <c r="AV137" s="13" t="s">
        <v>89</v>
      </c>
      <c r="AW137" s="13" t="s">
        <v>37</v>
      </c>
      <c r="AX137" s="13" t="s">
        <v>87</v>
      </c>
      <c r="AY137" s="246" t="s">
        <v>130</v>
      </c>
    </row>
    <row r="138" s="2" customFormat="1" ht="24.15" customHeight="1">
      <c r="A138" s="38"/>
      <c r="B138" s="39"/>
      <c r="C138" s="218" t="s">
        <v>89</v>
      </c>
      <c r="D138" s="218" t="s">
        <v>132</v>
      </c>
      <c r="E138" s="219" t="s">
        <v>558</v>
      </c>
      <c r="F138" s="220" t="s">
        <v>559</v>
      </c>
      <c r="G138" s="221" t="s">
        <v>135</v>
      </c>
      <c r="H138" s="222">
        <v>447.35000000000002</v>
      </c>
      <c r="I138" s="223"/>
      <c r="J138" s="224">
        <f>ROUND(I138*H138,2)</f>
        <v>0</v>
      </c>
      <c r="K138" s="220" t="s">
        <v>136</v>
      </c>
      <c r="L138" s="44"/>
      <c r="M138" s="225" t="s">
        <v>1</v>
      </c>
      <c r="N138" s="226" t="s">
        <v>44</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137</v>
      </c>
      <c r="AT138" s="229" t="s">
        <v>132</v>
      </c>
      <c r="AU138" s="229" t="s">
        <v>89</v>
      </c>
      <c r="AY138" s="17" t="s">
        <v>130</v>
      </c>
      <c r="BE138" s="230">
        <f>IF(N138="základní",J138,0)</f>
        <v>0</v>
      </c>
      <c r="BF138" s="230">
        <f>IF(N138="snížená",J138,0)</f>
        <v>0</v>
      </c>
      <c r="BG138" s="230">
        <f>IF(N138="zákl. přenesená",J138,0)</f>
        <v>0</v>
      </c>
      <c r="BH138" s="230">
        <f>IF(N138="sníž. přenesená",J138,0)</f>
        <v>0</v>
      </c>
      <c r="BI138" s="230">
        <f>IF(N138="nulová",J138,0)</f>
        <v>0</v>
      </c>
      <c r="BJ138" s="17" t="s">
        <v>87</v>
      </c>
      <c r="BK138" s="230">
        <f>ROUND(I138*H138,2)</f>
        <v>0</v>
      </c>
      <c r="BL138" s="17" t="s">
        <v>137</v>
      </c>
      <c r="BM138" s="229" t="s">
        <v>560</v>
      </c>
    </row>
    <row r="139" s="2" customFormat="1">
      <c r="A139" s="38"/>
      <c r="B139" s="39"/>
      <c r="C139" s="40"/>
      <c r="D139" s="231" t="s">
        <v>139</v>
      </c>
      <c r="E139" s="40"/>
      <c r="F139" s="232" t="s">
        <v>561</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139</v>
      </c>
      <c r="AU139" s="17" t="s">
        <v>89</v>
      </c>
    </row>
    <row r="140" s="12" customFormat="1" ht="22.8" customHeight="1">
      <c r="A140" s="12"/>
      <c r="B140" s="202"/>
      <c r="C140" s="203"/>
      <c r="D140" s="204" t="s">
        <v>78</v>
      </c>
      <c r="E140" s="216" t="s">
        <v>157</v>
      </c>
      <c r="F140" s="216" t="s">
        <v>217</v>
      </c>
      <c r="G140" s="203"/>
      <c r="H140" s="203"/>
      <c r="I140" s="206"/>
      <c r="J140" s="217">
        <f>BK140</f>
        <v>0</v>
      </c>
      <c r="K140" s="203"/>
      <c r="L140" s="208"/>
      <c r="M140" s="209"/>
      <c r="N140" s="210"/>
      <c r="O140" s="210"/>
      <c r="P140" s="211">
        <f>SUM(P141:P150)</f>
        <v>0</v>
      </c>
      <c r="Q140" s="210"/>
      <c r="R140" s="211">
        <f>SUM(R141:R150)</f>
        <v>9.3887999999999998</v>
      </c>
      <c r="S140" s="210"/>
      <c r="T140" s="212">
        <f>SUM(T141:T150)</f>
        <v>0</v>
      </c>
      <c r="U140" s="12"/>
      <c r="V140" s="12"/>
      <c r="W140" s="12"/>
      <c r="X140" s="12"/>
      <c r="Y140" s="12"/>
      <c r="Z140" s="12"/>
      <c r="AA140" s="12"/>
      <c r="AB140" s="12"/>
      <c r="AC140" s="12"/>
      <c r="AD140" s="12"/>
      <c r="AE140" s="12"/>
      <c r="AR140" s="213" t="s">
        <v>87</v>
      </c>
      <c r="AT140" s="214" t="s">
        <v>78</v>
      </c>
      <c r="AU140" s="214" t="s">
        <v>87</v>
      </c>
      <c r="AY140" s="213" t="s">
        <v>130</v>
      </c>
      <c r="BK140" s="215">
        <f>SUM(BK141:BK150)</f>
        <v>0</v>
      </c>
    </row>
    <row r="141" s="2" customFormat="1" ht="14.4" customHeight="1">
      <c r="A141" s="38"/>
      <c r="B141" s="39"/>
      <c r="C141" s="218" t="s">
        <v>148</v>
      </c>
      <c r="D141" s="218" t="s">
        <v>132</v>
      </c>
      <c r="E141" s="219" t="s">
        <v>219</v>
      </c>
      <c r="F141" s="220" t="s">
        <v>220</v>
      </c>
      <c r="G141" s="221" t="s">
        <v>135</v>
      </c>
      <c r="H141" s="222">
        <v>447.35000000000002</v>
      </c>
      <c r="I141" s="223"/>
      <c r="J141" s="224">
        <f>ROUND(I141*H141,2)</f>
        <v>0</v>
      </c>
      <c r="K141" s="220" t="s">
        <v>136</v>
      </c>
      <c r="L141" s="44"/>
      <c r="M141" s="225" t="s">
        <v>1</v>
      </c>
      <c r="N141" s="226" t="s">
        <v>44</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137</v>
      </c>
      <c r="AT141" s="229" t="s">
        <v>132</v>
      </c>
      <c r="AU141" s="229" t="s">
        <v>89</v>
      </c>
      <c r="AY141" s="17" t="s">
        <v>130</v>
      </c>
      <c r="BE141" s="230">
        <f>IF(N141="základní",J141,0)</f>
        <v>0</v>
      </c>
      <c r="BF141" s="230">
        <f>IF(N141="snížená",J141,0)</f>
        <v>0</v>
      </c>
      <c r="BG141" s="230">
        <f>IF(N141="zákl. přenesená",J141,0)</f>
        <v>0</v>
      </c>
      <c r="BH141" s="230">
        <f>IF(N141="sníž. přenesená",J141,0)</f>
        <v>0</v>
      </c>
      <c r="BI141" s="230">
        <f>IF(N141="nulová",J141,0)</f>
        <v>0</v>
      </c>
      <c r="BJ141" s="17" t="s">
        <v>87</v>
      </c>
      <c r="BK141" s="230">
        <f>ROUND(I141*H141,2)</f>
        <v>0</v>
      </c>
      <c r="BL141" s="17" t="s">
        <v>137</v>
      </c>
      <c r="BM141" s="229" t="s">
        <v>562</v>
      </c>
    </row>
    <row r="142" s="2" customFormat="1" ht="14.4" customHeight="1">
      <c r="A142" s="38"/>
      <c r="B142" s="39"/>
      <c r="C142" s="218" t="s">
        <v>137</v>
      </c>
      <c r="D142" s="218" t="s">
        <v>132</v>
      </c>
      <c r="E142" s="219" t="s">
        <v>563</v>
      </c>
      <c r="F142" s="220" t="s">
        <v>564</v>
      </c>
      <c r="G142" s="221" t="s">
        <v>135</v>
      </c>
      <c r="H142" s="222">
        <v>447.35000000000002</v>
      </c>
      <c r="I142" s="223"/>
      <c r="J142" s="224">
        <f>ROUND(I142*H142,2)</f>
        <v>0</v>
      </c>
      <c r="K142" s="220" t="s">
        <v>136</v>
      </c>
      <c r="L142" s="44"/>
      <c r="M142" s="225" t="s">
        <v>1</v>
      </c>
      <c r="N142" s="226" t="s">
        <v>44</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137</v>
      </c>
      <c r="AT142" s="229" t="s">
        <v>132</v>
      </c>
      <c r="AU142" s="229" t="s">
        <v>89</v>
      </c>
      <c r="AY142" s="17" t="s">
        <v>130</v>
      </c>
      <c r="BE142" s="230">
        <f>IF(N142="základní",J142,0)</f>
        <v>0</v>
      </c>
      <c r="BF142" s="230">
        <f>IF(N142="snížená",J142,0)</f>
        <v>0</v>
      </c>
      <c r="BG142" s="230">
        <f>IF(N142="zákl. přenesená",J142,0)</f>
        <v>0</v>
      </c>
      <c r="BH142" s="230">
        <f>IF(N142="sníž. přenesená",J142,0)</f>
        <v>0</v>
      </c>
      <c r="BI142" s="230">
        <f>IF(N142="nulová",J142,0)</f>
        <v>0</v>
      </c>
      <c r="BJ142" s="17" t="s">
        <v>87</v>
      </c>
      <c r="BK142" s="230">
        <f>ROUND(I142*H142,2)</f>
        <v>0</v>
      </c>
      <c r="BL142" s="17" t="s">
        <v>137</v>
      </c>
      <c r="BM142" s="229" t="s">
        <v>565</v>
      </c>
    </row>
    <row r="143" s="2" customFormat="1" ht="24.15" customHeight="1">
      <c r="A143" s="38"/>
      <c r="B143" s="39"/>
      <c r="C143" s="218" t="s">
        <v>200</v>
      </c>
      <c r="D143" s="218" t="s">
        <v>132</v>
      </c>
      <c r="E143" s="219" t="s">
        <v>566</v>
      </c>
      <c r="F143" s="220" t="s">
        <v>567</v>
      </c>
      <c r="G143" s="221" t="s">
        <v>135</v>
      </c>
      <c r="H143" s="222">
        <v>2444.5</v>
      </c>
      <c r="I143" s="223"/>
      <c r="J143" s="224">
        <f>ROUND(I143*H143,2)</f>
        <v>0</v>
      </c>
      <c r="K143" s="220" t="s">
        <v>136</v>
      </c>
      <c r="L143" s="44"/>
      <c r="M143" s="225" t="s">
        <v>1</v>
      </c>
      <c r="N143" s="226" t="s">
        <v>44</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137</v>
      </c>
      <c r="AT143" s="229" t="s">
        <v>132</v>
      </c>
      <c r="AU143" s="229" t="s">
        <v>89</v>
      </c>
      <c r="AY143" s="17" t="s">
        <v>130</v>
      </c>
      <c r="BE143" s="230">
        <f>IF(N143="základní",J143,0)</f>
        <v>0</v>
      </c>
      <c r="BF143" s="230">
        <f>IF(N143="snížená",J143,0)</f>
        <v>0</v>
      </c>
      <c r="BG143" s="230">
        <f>IF(N143="zákl. přenesená",J143,0)</f>
        <v>0</v>
      </c>
      <c r="BH143" s="230">
        <f>IF(N143="sníž. přenesená",J143,0)</f>
        <v>0</v>
      </c>
      <c r="BI143" s="230">
        <f>IF(N143="nulová",J143,0)</f>
        <v>0</v>
      </c>
      <c r="BJ143" s="17" t="s">
        <v>87</v>
      </c>
      <c r="BK143" s="230">
        <f>ROUND(I143*H143,2)</f>
        <v>0</v>
      </c>
      <c r="BL143" s="17" t="s">
        <v>137</v>
      </c>
      <c r="BM143" s="229" t="s">
        <v>568</v>
      </c>
    </row>
    <row r="144" s="2" customFormat="1" ht="24.15" customHeight="1">
      <c r="A144" s="38"/>
      <c r="B144" s="39"/>
      <c r="C144" s="218" t="s">
        <v>218</v>
      </c>
      <c r="D144" s="218" t="s">
        <v>132</v>
      </c>
      <c r="E144" s="219" t="s">
        <v>263</v>
      </c>
      <c r="F144" s="220" t="s">
        <v>264</v>
      </c>
      <c r="G144" s="221" t="s">
        <v>135</v>
      </c>
      <c r="H144" s="222">
        <v>2444.5</v>
      </c>
      <c r="I144" s="223"/>
      <c r="J144" s="224">
        <f>ROUND(I144*H144,2)</f>
        <v>0</v>
      </c>
      <c r="K144" s="220" t="s">
        <v>136</v>
      </c>
      <c r="L144" s="44"/>
      <c r="M144" s="225" t="s">
        <v>1</v>
      </c>
      <c r="N144" s="226" t="s">
        <v>44</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137</v>
      </c>
      <c r="AT144" s="229" t="s">
        <v>132</v>
      </c>
      <c r="AU144" s="229" t="s">
        <v>89</v>
      </c>
      <c r="AY144" s="17" t="s">
        <v>130</v>
      </c>
      <c r="BE144" s="230">
        <f>IF(N144="základní",J144,0)</f>
        <v>0</v>
      </c>
      <c r="BF144" s="230">
        <f>IF(N144="snížená",J144,0)</f>
        <v>0</v>
      </c>
      <c r="BG144" s="230">
        <f>IF(N144="zákl. přenesená",J144,0)</f>
        <v>0</v>
      </c>
      <c r="BH144" s="230">
        <f>IF(N144="sníž. přenesená",J144,0)</f>
        <v>0</v>
      </c>
      <c r="BI144" s="230">
        <f>IF(N144="nulová",J144,0)</f>
        <v>0</v>
      </c>
      <c r="BJ144" s="17" t="s">
        <v>87</v>
      </c>
      <c r="BK144" s="230">
        <f>ROUND(I144*H144,2)</f>
        <v>0</v>
      </c>
      <c r="BL144" s="17" t="s">
        <v>137</v>
      </c>
      <c r="BM144" s="229" t="s">
        <v>569</v>
      </c>
    </row>
    <row r="145" s="2" customFormat="1">
      <c r="A145" s="38"/>
      <c r="B145" s="39"/>
      <c r="C145" s="40"/>
      <c r="D145" s="231" t="s">
        <v>139</v>
      </c>
      <c r="E145" s="40"/>
      <c r="F145" s="232" t="s">
        <v>266</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139</v>
      </c>
      <c r="AU145" s="17" t="s">
        <v>89</v>
      </c>
    </row>
    <row r="146" s="2" customFormat="1" ht="24.15" customHeight="1">
      <c r="A146" s="38"/>
      <c r="B146" s="39"/>
      <c r="C146" s="218" t="s">
        <v>271</v>
      </c>
      <c r="D146" s="218" t="s">
        <v>132</v>
      </c>
      <c r="E146" s="219" t="s">
        <v>570</v>
      </c>
      <c r="F146" s="220" t="s">
        <v>571</v>
      </c>
      <c r="G146" s="221" t="s">
        <v>135</v>
      </c>
      <c r="H146" s="222">
        <v>1000</v>
      </c>
      <c r="I146" s="223"/>
      <c r="J146" s="224">
        <f>ROUND(I146*H146,2)</f>
        <v>0</v>
      </c>
      <c r="K146" s="220" t="s">
        <v>136</v>
      </c>
      <c r="L146" s="44"/>
      <c r="M146" s="225" t="s">
        <v>1</v>
      </c>
      <c r="N146" s="226" t="s">
        <v>44</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137</v>
      </c>
      <c r="AT146" s="229" t="s">
        <v>132</v>
      </c>
      <c r="AU146" s="229" t="s">
        <v>89</v>
      </c>
      <c r="AY146" s="17" t="s">
        <v>130</v>
      </c>
      <c r="BE146" s="230">
        <f>IF(N146="základní",J146,0)</f>
        <v>0</v>
      </c>
      <c r="BF146" s="230">
        <f>IF(N146="snížená",J146,0)</f>
        <v>0</v>
      </c>
      <c r="BG146" s="230">
        <f>IF(N146="zákl. přenesená",J146,0)</f>
        <v>0</v>
      </c>
      <c r="BH146" s="230">
        <f>IF(N146="sníž. přenesená",J146,0)</f>
        <v>0</v>
      </c>
      <c r="BI146" s="230">
        <f>IF(N146="nulová",J146,0)</f>
        <v>0</v>
      </c>
      <c r="BJ146" s="17" t="s">
        <v>87</v>
      </c>
      <c r="BK146" s="230">
        <f>ROUND(I146*H146,2)</f>
        <v>0</v>
      </c>
      <c r="BL146" s="17" t="s">
        <v>137</v>
      </c>
      <c r="BM146" s="229" t="s">
        <v>572</v>
      </c>
    </row>
    <row r="147" s="2" customFormat="1" ht="24.15" customHeight="1">
      <c r="A147" s="38"/>
      <c r="B147" s="39"/>
      <c r="C147" s="218" t="s">
        <v>267</v>
      </c>
      <c r="D147" s="218" t="s">
        <v>132</v>
      </c>
      <c r="E147" s="219" t="s">
        <v>573</v>
      </c>
      <c r="F147" s="220" t="s">
        <v>574</v>
      </c>
      <c r="G147" s="221" t="s">
        <v>135</v>
      </c>
      <c r="H147" s="222">
        <v>1000</v>
      </c>
      <c r="I147" s="223"/>
      <c r="J147" s="224">
        <f>ROUND(I147*H147,2)</f>
        <v>0</v>
      </c>
      <c r="K147" s="220" t="s">
        <v>1</v>
      </c>
      <c r="L147" s="44"/>
      <c r="M147" s="225" t="s">
        <v>1</v>
      </c>
      <c r="N147" s="226" t="s">
        <v>44</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137</v>
      </c>
      <c r="AT147" s="229" t="s">
        <v>132</v>
      </c>
      <c r="AU147" s="229" t="s">
        <v>89</v>
      </c>
      <c r="AY147" s="17" t="s">
        <v>130</v>
      </c>
      <c r="BE147" s="230">
        <f>IF(N147="základní",J147,0)</f>
        <v>0</v>
      </c>
      <c r="BF147" s="230">
        <f>IF(N147="snížená",J147,0)</f>
        <v>0</v>
      </c>
      <c r="BG147" s="230">
        <f>IF(N147="zákl. přenesená",J147,0)</f>
        <v>0</v>
      </c>
      <c r="BH147" s="230">
        <f>IF(N147="sníž. přenesená",J147,0)</f>
        <v>0</v>
      </c>
      <c r="BI147" s="230">
        <f>IF(N147="nulová",J147,0)</f>
        <v>0</v>
      </c>
      <c r="BJ147" s="17" t="s">
        <v>87</v>
      </c>
      <c r="BK147" s="230">
        <f>ROUND(I147*H147,2)</f>
        <v>0</v>
      </c>
      <c r="BL147" s="17" t="s">
        <v>137</v>
      </c>
      <c r="BM147" s="229" t="s">
        <v>575</v>
      </c>
    </row>
    <row r="148" s="2" customFormat="1" ht="24.15" customHeight="1">
      <c r="A148" s="38"/>
      <c r="B148" s="39"/>
      <c r="C148" s="218" t="s">
        <v>205</v>
      </c>
      <c r="D148" s="218" t="s">
        <v>132</v>
      </c>
      <c r="E148" s="219" t="s">
        <v>284</v>
      </c>
      <c r="F148" s="220" t="s">
        <v>576</v>
      </c>
      <c r="G148" s="221" t="s">
        <v>189</v>
      </c>
      <c r="H148" s="222">
        <v>2608</v>
      </c>
      <c r="I148" s="223"/>
      <c r="J148" s="224">
        <f>ROUND(I148*H148,2)</f>
        <v>0</v>
      </c>
      <c r="K148" s="220" t="s">
        <v>136</v>
      </c>
      <c r="L148" s="44"/>
      <c r="M148" s="225" t="s">
        <v>1</v>
      </c>
      <c r="N148" s="226" t="s">
        <v>44</v>
      </c>
      <c r="O148" s="91"/>
      <c r="P148" s="227">
        <f>O148*H148</f>
        <v>0</v>
      </c>
      <c r="Q148" s="227">
        <v>0.0035999999999999999</v>
      </c>
      <c r="R148" s="227">
        <f>Q148*H148</f>
        <v>9.3887999999999998</v>
      </c>
      <c r="S148" s="227">
        <v>0</v>
      </c>
      <c r="T148" s="228">
        <f>S148*H148</f>
        <v>0</v>
      </c>
      <c r="U148" s="38"/>
      <c r="V148" s="38"/>
      <c r="W148" s="38"/>
      <c r="X148" s="38"/>
      <c r="Y148" s="38"/>
      <c r="Z148" s="38"/>
      <c r="AA148" s="38"/>
      <c r="AB148" s="38"/>
      <c r="AC148" s="38"/>
      <c r="AD148" s="38"/>
      <c r="AE148" s="38"/>
      <c r="AR148" s="229" t="s">
        <v>137</v>
      </c>
      <c r="AT148" s="229" t="s">
        <v>132</v>
      </c>
      <c r="AU148" s="229" t="s">
        <v>89</v>
      </c>
      <c r="AY148" s="17" t="s">
        <v>130</v>
      </c>
      <c r="BE148" s="230">
        <f>IF(N148="základní",J148,0)</f>
        <v>0</v>
      </c>
      <c r="BF148" s="230">
        <f>IF(N148="snížená",J148,0)</f>
        <v>0</v>
      </c>
      <c r="BG148" s="230">
        <f>IF(N148="zákl. přenesená",J148,0)</f>
        <v>0</v>
      </c>
      <c r="BH148" s="230">
        <f>IF(N148="sníž. přenesená",J148,0)</f>
        <v>0</v>
      </c>
      <c r="BI148" s="230">
        <f>IF(N148="nulová",J148,0)</f>
        <v>0</v>
      </c>
      <c r="BJ148" s="17" t="s">
        <v>87</v>
      </c>
      <c r="BK148" s="230">
        <f>ROUND(I148*H148,2)</f>
        <v>0</v>
      </c>
      <c r="BL148" s="17" t="s">
        <v>137</v>
      </c>
      <c r="BM148" s="229" t="s">
        <v>577</v>
      </c>
    </row>
    <row r="149" s="2" customFormat="1">
      <c r="A149" s="38"/>
      <c r="B149" s="39"/>
      <c r="C149" s="40"/>
      <c r="D149" s="231" t="s">
        <v>139</v>
      </c>
      <c r="E149" s="40"/>
      <c r="F149" s="232" t="s">
        <v>287</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139</v>
      </c>
      <c r="AU149" s="17" t="s">
        <v>89</v>
      </c>
    </row>
    <row r="150" s="13" customFormat="1">
      <c r="A150" s="13"/>
      <c r="B150" s="236"/>
      <c r="C150" s="237"/>
      <c r="D150" s="231" t="s">
        <v>141</v>
      </c>
      <c r="E150" s="238" t="s">
        <v>1</v>
      </c>
      <c r="F150" s="239" t="s">
        <v>578</v>
      </c>
      <c r="G150" s="237"/>
      <c r="H150" s="240">
        <v>2608</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141</v>
      </c>
      <c r="AU150" s="246" t="s">
        <v>89</v>
      </c>
      <c r="AV150" s="13" t="s">
        <v>89</v>
      </c>
      <c r="AW150" s="13" t="s">
        <v>37</v>
      </c>
      <c r="AX150" s="13" t="s">
        <v>87</v>
      </c>
      <c r="AY150" s="246" t="s">
        <v>130</v>
      </c>
    </row>
    <row r="151" s="12" customFormat="1" ht="22.8" customHeight="1">
      <c r="A151" s="12"/>
      <c r="B151" s="202"/>
      <c r="C151" s="203"/>
      <c r="D151" s="204" t="s">
        <v>78</v>
      </c>
      <c r="E151" s="216" t="s">
        <v>176</v>
      </c>
      <c r="F151" s="216" t="s">
        <v>300</v>
      </c>
      <c r="G151" s="203"/>
      <c r="H151" s="203"/>
      <c r="I151" s="206"/>
      <c r="J151" s="217">
        <f>BK151</f>
        <v>0</v>
      </c>
      <c r="K151" s="203"/>
      <c r="L151" s="208"/>
      <c r="M151" s="209"/>
      <c r="N151" s="210"/>
      <c r="O151" s="210"/>
      <c r="P151" s="211">
        <f>SUM(P152:P163)</f>
        <v>0</v>
      </c>
      <c r="Q151" s="210"/>
      <c r="R151" s="211">
        <f>SUM(R152:R163)</f>
        <v>6.6943900000000003</v>
      </c>
      <c r="S151" s="210"/>
      <c r="T151" s="212">
        <f>SUM(T152:T163)</f>
        <v>4.8890000000000002</v>
      </c>
      <c r="U151" s="12"/>
      <c r="V151" s="12"/>
      <c r="W151" s="12"/>
      <c r="X151" s="12"/>
      <c r="Y151" s="12"/>
      <c r="Z151" s="12"/>
      <c r="AA151" s="12"/>
      <c r="AB151" s="12"/>
      <c r="AC151" s="12"/>
      <c r="AD151" s="12"/>
      <c r="AE151" s="12"/>
      <c r="AR151" s="213" t="s">
        <v>87</v>
      </c>
      <c r="AT151" s="214" t="s">
        <v>78</v>
      </c>
      <c r="AU151" s="214" t="s">
        <v>87</v>
      </c>
      <c r="AY151" s="213" t="s">
        <v>130</v>
      </c>
      <c r="BK151" s="215">
        <f>SUM(BK152:BK163)</f>
        <v>0</v>
      </c>
    </row>
    <row r="152" s="2" customFormat="1" ht="24.15" customHeight="1">
      <c r="A152" s="38"/>
      <c r="B152" s="39"/>
      <c r="C152" s="218" t="s">
        <v>193</v>
      </c>
      <c r="D152" s="218" t="s">
        <v>132</v>
      </c>
      <c r="E152" s="219" t="s">
        <v>579</v>
      </c>
      <c r="F152" s="220" t="s">
        <v>580</v>
      </c>
      <c r="G152" s="221" t="s">
        <v>135</v>
      </c>
      <c r="H152" s="222">
        <v>2444.5</v>
      </c>
      <c r="I152" s="223"/>
      <c r="J152" s="224">
        <f>ROUND(I152*H152,2)</f>
        <v>0</v>
      </c>
      <c r="K152" s="220" t="s">
        <v>136</v>
      </c>
      <c r="L152" s="44"/>
      <c r="M152" s="225" t="s">
        <v>1</v>
      </c>
      <c r="N152" s="226" t="s">
        <v>44</v>
      </c>
      <c r="O152" s="91"/>
      <c r="P152" s="227">
        <f>O152*H152</f>
        <v>0</v>
      </c>
      <c r="Q152" s="227">
        <v>0.0019499999999999999</v>
      </c>
      <c r="R152" s="227">
        <f>Q152*H152</f>
        <v>4.766775</v>
      </c>
      <c r="S152" s="227">
        <v>0</v>
      </c>
      <c r="T152" s="228">
        <f>S152*H152</f>
        <v>0</v>
      </c>
      <c r="U152" s="38"/>
      <c r="V152" s="38"/>
      <c r="W152" s="38"/>
      <c r="X152" s="38"/>
      <c r="Y152" s="38"/>
      <c r="Z152" s="38"/>
      <c r="AA152" s="38"/>
      <c r="AB152" s="38"/>
      <c r="AC152" s="38"/>
      <c r="AD152" s="38"/>
      <c r="AE152" s="38"/>
      <c r="AR152" s="229" t="s">
        <v>137</v>
      </c>
      <c r="AT152" s="229" t="s">
        <v>132</v>
      </c>
      <c r="AU152" s="229" t="s">
        <v>89</v>
      </c>
      <c r="AY152" s="17" t="s">
        <v>130</v>
      </c>
      <c r="BE152" s="230">
        <f>IF(N152="základní",J152,0)</f>
        <v>0</v>
      </c>
      <c r="BF152" s="230">
        <f>IF(N152="snížená",J152,0)</f>
        <v>0</v>
      </c>
      <c r="BG152" s="230">
        <f>IF(N152="zákl. přenesená",J152,0)</f>
        <v>0</v>
      </c>
      <c r="BH152" s="230">
        <f>IF(N152="sníž. přenesená",J152,0)</f>
        <v>0</v>
      </c>
      <c r="BI152" s="230">
        <f>IF(N152="nulová",J152,0)</f>
        <v>0</v>
      </c>
      <c r="BJ152" s="17" t="s">
        <v>87</v>
      </c>
      <c r="BK152" s="230">
        <f>ROUND(I152*H152,2)</f>
        <v>0</v>
      </c>
      <c r="BL152" s="17" t="s">
        <v>137</v>
      </c>
      <c r="BM152" s="229" t="s">
        <v>581</v>
      </c>
    </row>
    <row r="153" s="2" customFormat="1">
      <c r="A153" s="38"/>
      <c r="B153" s="39"/>
      <c r="C153" s="40"/>
      <c r="D153" s="231" t="s">
        <v>139</v>
      </c>
      <c r="E153" s="40"/>
      <c r="F153" s="232" t="s">
        <v>582</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139</v>
      </c>
      <c r="AU153" s="17" t="s">
        <v>89</v>
      </c>
    </row>
    <row r="154" s="2" customFormat="1" ht="24.15" customHeight="1">
      <c r="A154" s="38"/>
      <c r="B154" s="39"/>
      <c r="C154" s="218" t="s">
        <v>157</v>
      </c>
      <c r="D154" s="218" t="s">
        <v>132</v>
      </c>
      <c r="E154" s="219" t="s">
        <v>583</v>
      </c>
      <c r="F154" s="220" t="s">
        <v>584</v>
      </c>
      <c r="G154" s="221" t="s">
        <v>135</v>
      </c>
      <c r="H154" s="222">
        <v>1118.375</v>
      </c>
      <c r="I154" s="223"/>
      <c r="J154" s="224">
        <f>ROUND(I154*H154,2)</f>
        <v>0</v>
      </c>
      <c r="K154" s="220" t="s">
        <v>136</v>
      </c>
      <c r="L154" s="44"/>
      <c r="M154" s="225" t="s">
        <v>1</v>
      </c>
      <c r="N154" s="226" t="s">
        <v>44</v>
      </c>
      <c r="O154" s="91"/>
      <c r="P154" s="227">
        <f>O154*H154</f>
        <v>0</v>
      </c>
      <c r="Q154" s="227">
        <v>0.00036000000000000002</v>
      </c>
      <c r="R154" s="227">
        <f>Q154*H154</f>
        <v>0.402615</v>
      </c>
      <c r="S154" s="227">
        <v>0</v>
      </c>
      <c r="T154" s="228">
        <f>S154*H154</f>
        <v>0</v>
      </c>
      <c r="U154" s="38"/>
      <c r="V154" s="38"/>
      <c r="W154" s="38"/>
      <c r="X154" s="38"/>
      <c r="Y154" s="38"/>
      <c r="Z154" s="38"/>
      <c r="AA154" s="38"/>
      <c r="AB154" s="38"/>
      <c r="AC154" s="38"/>
      <c r="AD154" s="38"/>
      <c r="AE154" s="38"/>
      <c r="AR154" s="229" t="s">
        <v>137</v>
      </c>
      <c r="AT154" s="229" t="s">
        <v>132</v>
      </c>
      <c r="AU154" s="229" t="s">
        <v>89</v>
      </c>
      <c r="AY154" s="17" t="s">
        <v>130</v>
      </c>
      <c r="BE154" s="230">
        <f>IF(N154="základní",J154,0)</f>
        <v>0</v>
      </c>
      <c r="BF154" s="230">
        <f>IF(N154="snížená",J154,0)</f>
        <v>0</v>
      </c>
      <c r="BG154" s="230">
        <f>IF(N154="zákl. přenesená",J154,0)</f>
        <v>0</v>
      </c>
      <c r="BH154" s="230">
        <f>IF(N154="sníž. přenesená",J154,0)</f>
        <v>0</v>
      </c>
      <c r="BI154" s="230">
        <f>IF(N154="nulová",J154,0)</f>
        <v>0</v>
      </c>
      <c r="BJ154" s="17" t="s">
        <v>87</v>
      </c>
      <c r="BK154" s="230">
        <f>ROUND(I154*H154,2)</f>
        <v>0</v>
      </c>
      <c r="BL154" s="17" t="s">
        <v>137</v>
      </c>
      <c r="BM154" s="229" t="s">
        <v>585</v>
      </c>
    </row>
    <row r="155" s="2" customFormat="1">
      <c r="A155" s="38"/>
      <c r="B155" s="39"/>
      <c r="C155" s="40"/>
      <c r="D155" s="231" t="s">
        <v>139</v>
      </c>
      <c r="E155" s="40"/>
      <c r="F155" s="232" t="s">
        <v>586</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139</v>
      </c>
      <c r="AU155" s="17" t="s">
        <v>89</v>
      </c>
    </row>
    <row r="156" s="13" customFormat="1">
      <c r="A156" s="13"/>
      <c r="B156" s="236"/>
      <c r="C156" s="237"/>
      <c r="D156" s="231" t="s">
        <v>141</v>
      </c>
      <c r="E156" s="238" t="s">
        <v>1</v>
      </c>
      <c r="F156" s="239" t="s">
        <v>587</v>
      </c>
      <c r="G156" s="237"/>
      <c r="H156" s="240">
        <v>1118.375</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141</v>
      </c>
      <c r="AU156" s="246" t="s">
        <v>89</v>
      </c>
      <c r="AV156" s="13" t="s">
        <v>89</v>
      </c>
      <c r="AW156" s="13" t="s">
        <v>37</v>
      </c>
      <c r="AX156" s="13" t="s">
        <v>87</v>
      </c>
      <c r="AY156" s="246" t="s">
        <v>130</v>
      </c>
    </row>
    <row r="157" s="2" customFormat="1" ht="24.15" customHeight="1">
      <c r="A157" s="38"/>
      <c r="B157" s="39"/>
      <c r="C157" s="218" t="s">
        <v>8</v>
      </c>
      <c r="D157" s="218" t="s">
        <v>132</v>
      </c>
      <c r="E157" s="219" t="s">
        <v>324</v>
      </c>
      <c r="F157" s="220" t="s">
        <v>588</v>
      </c>
      <c r="G157" s="221" t="s">
        <v>189</v>
      </c>
      <c r="H157" s="222">
        <v>2500</v>
      </c>
      <c r="I157" s="223"/>
      <c r="J157" s="224">
        <f>ROUND(I157*H157,2)</f>
        <v>0</v>
      </c>
      <c r="K157" s="220" t="s">
        <v>136</v>
      </c>
      <c r="L157" s="44"/>
      <c r="M157" s="225" t="s">
        <v>1</v>
      </c>
      <c r="N157" s="226" t="s">
        <v>44</v>
      </c>
      <c r="O157" s="91"/>
      <c r="P157" s="227">
        <f>O157*H157</f>
        <v>0</v>
      </c>
      <c r="Q157" s="227">
        <v>0.00060999999999999997</v>
      </c>
      <c r="R157" s="227">
        <f>Q157*H157</f>
        <v>1.5249999999999999</v>
      </c>
      <c r="S157" s="227">
        <v>0</v>
      </c>
      <c r="T157" s="228">
        <f>S157*H157</f>
        <v>0</v>
      </c>
      <c r="U157" s="38"/>
      <c r="V157" s="38"/>
      <c r="W157" s="38"/>
      <c r="X157" s="38"/>
      <c r="Y157" s="38"/>
      <c r="Z157" s="38"/>
      <c r="AA157" s="38"/>
      <c r="AB157" s="38"/>
      <c r="AC157" s="38"/>
      <c r="AD157" s="38"/>
      <c r="AE157" s="38"/>
      <c r="AR157" s="229" t="s">
        <v>137</v>
      </c>
      <c r="AT157" s="229" t="s">
        <v>132</v>
      </c>
      <c r="AU157" s="229" t="s">
        <v>89</v>
      </c>
      <c r="AY157" s="17" t="s">
        <v>130</v>
      </c>
      <c r="BE157" s="230">
        <f>IF(N157="základní",J157,0)</f>
        <v>0</v>
      </c>
      <c r="BF157" s="230">
        <f>IF(N157="snížená",J157,0)</f>
        <v>0</v>
      </c>
      <c r="BG157" s="230">
        <f>IF(N157="zákl. přenesená",J157,0)</f>
        <v>0</v>
      </c>
      <c r="BH157" s="230">
        <f>IF(N157="sníž. přenesená",J157,0)</f>
        <v>0</v>
      </c>
      <c r="BI157" s="230">
        <f>IF(N157="nulová",J157,0)</f>
        <v>0</v>
      </c>
      <c r="BJ157" s="17" t="s">
        <v>87</v>
      </c>
      <c r="BK157" s="230">
        <f>ROUND(I157*H157,2)</f>
        <v>0</v>
      </c>
      <c r="BL157" s="17" t="s">
        <v>137</v>
      </c>
      <c r="BM157" s="229" t="s">
        <v>589</v>
      </c>
    </row>
    <row r="158" s="2" customFormat="1">
      <c r="A158" s="38"/>
      <c r="B158" s="39"/>
      <c r="C158" s="40"/>
      <c r="D158" s="231" t="s">
        <v>139</v>
      </c>
      <c r="E158" s="40"/>
      <c r="F158" s="232" t="s">
        <v>327</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139</v>
      </c>
      <c r="AU158" s="17" t="s">
        <v>89</v>
      </c>
    </row>
    <row r="159" s="2" customFormat="1" ht="14.4" customHeight="1">
      <c r="A159" s="38"/>
      <c r="B159" s="39"/>
      <c r="C159" s="218" t="s">
        <v>186</v>
      </c>
      <c r="D159" s="218" t="s">
        <v>132</v>
      </c>
      <c r="E159" s="219" t="s">
        <v>334</v>
      </c>
      <c r="F159" s="220" t="s">
        <v>590</v>
      </c>
      <c r="G159" s="221" t="s">
        <v>189</v>
      </c>
      <c r="H159" s="222">
        <v>2608</v>
      </c>
      <c r="I159" s="223"/>
      <c r="J159" s="224">
        <f>ROUND(I159*H159,2)</f>
        <v>0</v>
      </c>
      <c r="K159" s="220" t="s">
        <v>136</v>
      </c>
      <c r="L159" s="44"/>
      <c r="M159" s="225" t="s">
        <v>1</v>
      </c>
      <c r="N159" s="226" t="s">
        <v>44</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137</v>
      </c>
      <c r="AT159" s="229" t="s">
        <v>132</v>
      </c>
      <c r="AU159" s="229" t="s">
        <v>89</v>
      </c>
      <c r="AY159" s="17" t="s">
        <v>130</v>
      </c>
      <c r="BE159" s="230">
        <f>IF(N159="základní",J159,0)</f>
        <v>0</v>
      </c>
      <c r="BF159" s="230">
        <f>IF(N159="snížená",J159,0)</f>
        <v>0</v>
      </c>
      <c r="BG159" s="230">
        <f>IF(N159="zákl. přenesená",J159,0)</f>
        <v>0</v>
      </c>
      <c r="BH159" s="230">
        <f>IF(N159="sníž. přenesená",J159,0)</f>
        <v>0</v>
      </c>
      <c r="BI159" s="230">
        <f>IF(N159="nulová",J159,0)</f>
        <v>0</v>
      </c>
      <c r="BJ159" s="17" t="s">
        <v>87</v>
      </c>
      <c r="BK159" s="230">
        <f>ROUND(I159*H159,2)</f>
        <v>0</v>
      </c>
      <c r="BL159" s="17" t="s">
        <v>137</v>
      </c>
      <c r="BM159" s="229" t="s">
        <v>591</v>
      </c>
    </row>
    <row r="160" s="2" customFormat="1">
      <c r="A160" s="38"/>
      <c r="B160" s="39"/>
      <c r="C160" s="40"/>
      <c r="D160" s="231" t="s">
        <v>139</v>
      </c>
      <c r="E160" s="40"/>
      <c r="F160" s="232" t="s">
        <v>332</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139</v>
      </c>
      <c r="AU160" s="17" t="s">
        <v>89</v>
      </c>
    </row>
    <row r="161" s="13" customFormat="1">
      <c r="A161" s="13"/>
      <c r="B161" s="236"/>
      <c r="C161" s="237"/>
      <c r="D161" s="231" t="s">
        <v>141</v>
      </c>
      <c r="E161" s="238" t="s">
        <v>1</v>
      </c>
      <c r="F161" s="239" t="s">
        <v>592</v>
      </c>
      <c r="G161" s="237"/>
      <c r="H161" s="240">
        <v>2608</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141</v>
      </c>
      <c r="AU161" s="246" t="s">
        <v>89</v>
      </c>
      <c r="AV161" s="13" t="s">
        <v>89</v>
      </c>
      <c r="AW161" s="13" t="s">
        <v>37</v>
      </c>
      <c r="AX161" s="13" t="s">
        <v>87</v>
      </c>
      <c r="AY161" s="246" t="s">
        <v>130</v>
      </c>
    </row>
    <row r="162" s="2" customFormat="1" ht="24.15" customHeight="1">
      <c r="A162" s="38"/>
      <c r="B162" s="39"/>
      <c r="C162" s="218" t="s">
        <v>181</v>
      </c>
      <c r="D162" s="218" t="s">
        <v>132</v>
      </c>
      <c r="E162" s="219" t="s">
        <v>593</v>
      </c>
      <c r="F162" s="220" t="s">
        <v>594</v>
      </c>
      <c r="G162" s="221" t="s">
        <v>135</v>
      </c>
      <c r="H162" s="222">
        <v>2444.5</v>
      </c>
      <c r="I162" s="223"/>
      <c r="J162" s="224">
        <f>ROUND(I162*H162,2)</f>
        <v>0</v>
      </c>
      <c r="K162" s="220" t="s">
        <v>136</v>
      </c>
      <c r="L162" s="44"/>
      <c r="M162" s="225" t="s">
        <v>1</v>
      </c>
      <c r="N162" s="226" t="s">
        <v>44</v>
      </c>
      <c r="O162" s="91"/>
      <c r="P162" s="227">
        <f>O162*H162</f>
        <v>0</v>
      </c>
      <c r="Q162" s="227">
        <v>0</v>
      </c>
      <c r="R162" s="227">
        <f>Q162*H162</f>
        <v>0</v>
      </c>
      <c r="S162" s="227">
        <v>0.002</v>
      </c>
      <c r="T162" s="228">
        <f>S162*H162</f>
        <v>4.8890000000000002</v>
      </c>
      <c r="U162" s="38"/>
      <c r="V162" s="38"/>
      <c r="W162" s="38"/>
      <c r="X162" s="38"/>
      <c r="Y162" s="38"/>
      <c r="Z162" s="38"/>
      <c r="AA162" s="38"/>
      <c r="AB162" s="38"/>
      <c r="AC162" s="38"/>
      <c r="AD162" s="38"/>
      <c r="AE162" s="38"/>
      <c r="AR162" s="229" t="s">
        <v>137</v>
      </c>
      <c r="AT162" s="229" t="s">
        <v>132</v>
      </c>
      <c r="AU162" s="229" t="s">
        <v>89</v>
      </c>
      <c r="AY162" s="17" t="s">
        <v>130</v>
      </c>
      <c r="BE162" s="230">
        <f>IF(N162="základní",J162,0)</f>
        <v>0</v>
      </c>
      <c r="BF162" s="230">
        <f>IF(N162="snížená",J162,0)</f>
        <v>0</v>
      </c>
      <c r="BG162" s="230">
        <f>IF(N162="zákl. přenesená",J162,0)</f>
        <v>0</v>
      </c>
      <c r="BH162" s="230">
        <f>IF(N162="sníž. přenesená",J162,0)</f>
        <v>0</v>
      </c>
      <c r="BI162" s="230">
        <f>IF(N162="nulová",J162,0)</f>
        <v>0</v>
      </c>
      <c r="BJ162" s="17" t="s">
        <v>87</v>
      </c>
      <c r="BK162" s="230">
        <f>ROUND(I162*H162,2)</f>
        <v>0</v>
      </c>
      <c r="BL162" s="17" t="s">
        <v>137</v>
      </c>
      <c r="BM162" s="229" t="s">
        <v>595</v>
      </c>
    </row>
    <row r="163" s="2" customFormat="1">
      <c r="A163" s="38"/>
      <c r="B163" s="39"/>
      <c r="C163" s="40"/>
      <c r="D163" s="231" t="s">
        <v>139</v>
      </c>
      <c r="E163" s="40"/>
      <c r="F163" s="232" t="s">
        <v>345</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139</v>
      </c>
      <c r="AU163" s="17" t="s">
        <v>89</v>
      </c>
    </row>
    <row r="164" s="12" customFormat="1" ht="22.8" customHeight="1">
      <c r="A164" s="12"/>
      <c r="B164" s="202"/>
      <c r="C164" s="203"/>
      <c r="D164" s="204" t="s">
        <v>78</v>
      </c>
      <c r="E164" s="216" t="s">
        <v>479</v>
      </c>
      <c r="F164" s="216" t="s">
        <v>480</v>
      </c>
      <c r="G164" s="203"/>
      <c r="H164" s="203"/>
      <c r="I164" s="206"/>
      <c r="J164" s="217">
        <f>BK164</f>
        <v>0</v>
      </c>
      <c r="K164" s="203"/>
      <c r="L164" s="208"/>
      <c r="M164" s="209"/>
      <c r="N164" s="210"/>
      <c r="O164" s="210"/>
      <c r="P164" s="211">
        <f>SUM(P165:P174)</f>
        <v>0</v>
      </c>
      <c r="Q164" s="210"/>
      <c r="R164" s="211">
        <f>SUM(R165:R174)</f>
        <v>0</v>
      </c>
      <c r="S164" s="210"/>
      <c r="T164" s="212">
        <f>SUM(T165:T174)</f>
        <v>0</v>
      </c>
      <c r="U164" s="12"/>
      <c r="V164" s="12"/>
      <c r="W164" s="12"/>
      <c r="X164" s="12"/>
      <c r="Y164" s="12"/>
      <c r="Z164" s="12"/>
      <c r="AA164" s="12"/>
      <c r="AB164" s="12"/>
      <c r="AC164" s="12"/>
      <c r="AD164" s="12"/>
      <c r="AE164" s="12"/>
      <c r="AR164" s="213" t="s">
        <v>87</v>
      </c>
      <c r="AT164" s="214" t="s">
        <v>78</v>
      </c>
      <c r="AU164" s="214" t="s">
        <v>87</v>
      </c>
      <c r="AY164" s="213" t="s">
        <v>130</v>
      </c>
      <c r="BK164" s="215">
        <f>SUM(BK165:BK174)</f>
        <v>0</v>
      </c>
    </row>
    <row r="165" s="2" customFormat="1" ht="24.15" customHeight="1">
      <c r="A165" s="38"/>
      <c r="B165" s="39"/>
      <c r="C165" s="218" t="s">
        <v>222</v>
      </c>
      <c r="D165" s="218" t="s">
        <v>132</v>
      </c>
      <c r="E165" s="219" t="s">
        <v>482</v>
      </c>
      <c r="F165" s="220" t="s">
        <v>483</v>
      </c>
      <c r="G165" s="221" t="s">
        <v>484</v>
      </c>
      <c r="H165" s="222">
        <v>630.68100000000004</v>
      </c>
      <c r="I165" s="223"/>
      <c r="J165" s="224">
        <f>ROUND(I165*H165,2)</f>
        <v>0</v>
      </c>
      <c r="K165" s="220" t="s">
        <v>136</v>
      </c>
      <c r="L165" s="44"/>
      <c r="M165" s="225" t="s">
        <v>1</v>
      </c>
      <c r="N165" s="226" t="s">
        <v>44</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137</v>
      </c>
      <c r="AT165" s="229" t="s">
        <v>132</v>
      </c>
      <c r="AU165" s="229" t="s">
        <v>89</v>
      </c>
      <c r="AY165" s="17" t="s">
        <v>130</v>
      </c>
      <c r="BE165" s="230">
        <f>IF(N165="základní",J165,0)</f>
        <v>0</v>
      </c>
      <c r="BF165" s="230">
        <f>IF(N165="snížená",J165,0)</f>
        <v>0</v>
      </c>
      <c r="BG165" s="230">
        <f>IF(N165="zákl. přenesená",J165,0)</f>
        <v>0</v>
      </c>
      <c r="BH165" s="230">
        <f>IF(N165="sníž. přenesená",J165,0)</f>
        <v>0</v>
      </c>
      <c r="BI165" s="230">
        <f>IF(N165="nulová",J165,0)</f>
        <v>0</v>
      </c>
      <c r="BJ165" s="17" t="s">
        <v>87</v>
      </c>
      <c r="BK165" s="230">
        <f>ROUND(I165*H165,2)</f>
        <v>0</v>
      </c>
      <c r="BL165" s="17" t="s">
        <v>137</v>
      </c>
      <c r="BM165" s="229" t="s">
        <v>596</v>
      </c>
    </row>
    <row r="166" s="2" customFormat="1">
      <c r="A166" s="38"/>
      <c r="B166" s="39"/>
      <c r="C166" s="40"/>
      <c r="D166" s="231" t="s">
        <v>139</v>
      </c>
      <c r="E166" s="40"/>
      <c r="F166" s="232" t="s">
        <v>486</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139</v>
      </c>
      <c r="AU166" s="17" t="s">
        <v>89</v>
      </c>
    </row>
    <row r="167" s="2" customFormat="1" ht="14.4" customHeight="1">
      <c r="A167" s="38"/>
      <c r="B167" s="39"/>
      <c r="C167" s="218" t="s">
        <v>228</v>
      </c>
      <c r="D167" s="218" t="s">
        <v>132</v>
      </c>
      <c r="E167" s="219" t="s">
        <v>498</v>
      </c>
      <c r="F167" s="220" t="s">
        <v>499</v>
      </c>
      <c r="G167" s="221" t="s">
        <v>484</v>
      </c>
      <c r="H167" s="222">
        <v>18289.749</v>
      </c>
      <c r="I167" s="223"/>
      <c r="J167" s="224">
        <f>ROUND(I167*H167,2)</f>
        <v>0</v>
      </c>
      <c r="K167" s="220" t="s">
        <v>136</v>
      </c>
      <c r="L167" s="44"/>
      <c r="M167" s="225" t="s">
        <v>1</v>
      </c>
      <c r="N167" s="226" t="s">
        <v>44</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137</v>
      </c>
      <c r="AT167" s="229" t="s">
        <v>132</v>
      </c>
      <c r="AU167" s="229" t="s">
        <v>89</v>
      </c>
      <c r="AY167" s="17" t="s">
        <v>130</v>
      </c>
      <c r="BE167" s="230">
        <f>IF(N167="základní",J167,0)</f>
        <v>0</v>
      </c>
      <c r="BF167" s="230">
        <f>IF(N167="snížená",J167,0)</f>
        <v>0</v>
      </c>
      <c r="BG167" s="230">
        <f>IF(N167="zákl. přenesená",J167,0)</f>
        <v>0</v>
      </c>
      <c r="BH167" s="230">
        <f>IF(N167="sníž. přenesená",J167,0)</f>
        <v>0</v>
      </c>
      <c r="BI167" s="230">
        <f>IF(N167="nulová",J167,0)</f>
        <v>0</v>
      </c>
      <c r="BJ167" s="17" t="s">
        <v>87</v>
      </c>
      <c r="BK167" s="230">
        <f>ROUND(I167*H167,2)</f>
        <v>0</v>
      </c>
      <c r="BL167" s="17" t="s">
        <v>137</v>
      </c>
      <c r="BM167" s="229" t="s">
        <v>597</v>
      </c>
    </row>
    <row r="168" s="2" customFormat="1">
      <c r="A168" s="38"/>
      <c r="B168" s="39"/>
      <c r="C168" s="40"/>
      <c r="D168" s="231" t="s">
        <v>139</v>
      </c>
      <c r="E168" s="40"/>
      <c r="F168" s="232" t="s">
        <v>486</v>
      </c>
      <c r="G168" s="40"/>
      <c r="H168" s="40"/>
      <c r="I168" s="233"/>
      <c r="J168" s="40"/>
      <c r="K168" s="40"/>
      <c r="L168" s="44"/>
      <c r="M168" s="234"/>
      <c r="N168" s="235"/>
      <c r="O168" s="91"/>
      <c r="P168" s="91"/>
      <c r="Q168" s="91"/>
      <c r="R168" s="91"/>
      <c r="S168" s="91"/>
      <c r="T168" s="92"/>
      <c r="U168" s="38"/>
      <c r="V168" s="38"/>
      <c r="W168" s="38"/>
      <c r="X168" s="38"/>
      <c r="Y168" s="38"/>
      <c r="Z168" s="38"/>
      <c r="AA168" s="38"/>
      <c r="AB168" s="38"/>
      <c r="AC168" s="38"/>
      <c r="AD168" s="38"/>
      <c r="AE168" s="38"/>
      <c r="AT168" s="17" t="s">
        <v>139</v>
      </c>
      <c r="AU168" s="17" t="s">
        <v>89</v>
      </c>
    </row>
    <row r="169" s="13" customFormat="1">
      <c r="A169" s="13"/>
      <c r="B169" s="236"/>
      <c r="C169" s="237"/>
      <c r="D169" s="231" t="s">
        <v>141</v>
      </c>
      <c r="E169" s="238" t="s">
        <v>1</v>
      </c>
      <c r="F169" s="239" t="s">
        <v>598</v>
      </c>
      <c r="G169" s="237"/>
      <c r="H169" s="240">
        <v>18289.749</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141</v>
      </c>
      <c r="AU169" s="246" t="s">
        <v>89</v>
      </c>
      <c r="AV169" s="13" t="s">
        <v>89</v>
      </c>
      <c r="AW169" s="13" t="s">
        <v>37</v>
      </c>
      <c r="AX169" s="13" t="s">
        <v>87</v>
      </c>
      <c r="AY169" s="246" t="s">
        <v>130</v>
      </c>
    </row>
    <row r="170" s="2" customFormat="1" ht="24.15" customHeight="1">
      <c r="A170" s="38"/>
      <c r="B170" s="39"/>
      <c r="C170" s="218" t="s">
        <v>277</v>
      </c>
      <c r="D170" s="218" t="s">
        <v>132</v>
      </c>
      <c r="E170" s="219" t="s">
        <v>509</v>
      </c>
      <c r="F170" s="220" t="s">
        <v>510</v>
      </c>
      <c r="G170" s="221" t="s">
        <v>484</v>
      </c>
      <c r="H170" s="222">
        <v>402.61500000000001</v>
      </c>
      <c r="I170" s="223"/>
      <c r="J170" s="224">
        <f>ROUND(I170*H170,2)</f>
        <v>0</v>
      </c>
      <c r="K170" s="220" t="s">
        <v>136</v>
      </c>
      <c r="L170" s="44"/>
      <c r="M170" s="225" t="s">
        <v>1</v>
      </c>
      <c r="N170" s="226" t="s">
        <v>44</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137</v>
      </c>
      <c r="AT170" s="229" t="s">
        <v>132</v>
      </c>
      <c r="AU170" s="229" t="s">
        <v>89</v>
      </c>
      <c r="AY170" s="17" t="s">
        <v>130</v>
      </c>
      <c r="BE170" s="230">
        <f>IF(N170="základní",J170,0)</f>
        <v>0</v>
      </c>
      <c r="BF170" s="230">
        <f>IF(N170="snížená",J170,0)</f>
        <v>0</v>
      </c>
      <c r="BG170" s="230">
        <f>IF(N170="zákl. přenesená",J170,0)</f>
        <v>0</v>
      </c>
      <c r="BH170" s="230">
        <f>IF(N170="sníž. přenesená",J170,0)</f>
        <v>0</v>
      </c>
      <c r="BI170" s="230">
        <f>IF(N170="nulová",J170,0)</f>
        <v>0</v>
      </c>
      <c r="BJ170" s="17" t="s">
        <v>87</v>
      </c>
      <c r="BK170" s="230">
        <f>ROUND(I170*H170,2)</f>
        <v>0</v>
      </c>
      <c r="BL170" s="17" t="s">
        <v>137</v>
      </c>
      <c r="BM170" s="229" t="s">
        <v>599</v>
      </c>
    </row>
    <row r="171" s="2" customFormat="1">
      <c r="A171" s="38"/>
      <c r="B171" s="39"/>
      <c r="C171" s="40"/>
      <c r="D171" s="231" t="s">
        <v>139</v>
      </c>
      <c r="E171" s="40"/>
      <c r="F171" s="232" t="s">
        <v>506</v>
      </c>
      <c r="G171" s="40"/>
      <c r="H171" s="40"/>
      <c r="I171" s="233"/>
      <c r="J171" s="40"/>
      <c r="K171" s="40"/>
      <c r="L171" s="44"/>
      <c r="M171" s="234"/>
      <c r="N171" s="235"/>
      <c r="O171" s="91"/>
      <c r="P171" s="91"/>
      <c r="Q171" s="91"/>
      <c r="R171" s="91"/>
      <c r="S171" s="91"/>
      <c r="T171" s="92"/>
      <c r="U171" s="38"/>
      <c r="V171" s="38"/>
      <c r="W171" s="38"/>
      <c r="X171" s="38"/>
      <c r="Y171" s="38"/>
      <c r="Z171" s="38"/>
      <c r="AA171" s="38"/>
      <c r="AB171" s="38"/>
      <c r="AC171" s="38"/>
      <c r="AD171" s="38"/>
      <c r="AE171" s="38"/>
      <c r="AT171" s="17" t="s">
        <v>139</v>
      </c>
      <c r="AU171" s="17" t="s">
        <v>89</v>
      </c>
    </row>
    <row r="172" s="13" customFormat="1">
      <c r="A172" s="13"/>
      <c r="B172" s="236"/>
      <c r="C172" s="237"/>
      <c r="D172" s="231" t="s">
        <v>141</v>
      </c>
      <c r="E172" s="238" t="s">
        <v>1</v>
      </c>
      <c r="F172" s="239" t="s">
        <v>600</v>
      </c>
      <c r="G172" s="237"/>
      <c r="H172" s="240">
        <v>402.61500000000001</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141</v>
      </c>
      <c r="AU172" s="246" t="s">
        <v>89</v>
      </c>
      <c r="AV172" s="13" t="s">
        <v>89</v>
      </c>
      <c r="AW172" s="13" t="s">
        <v>37</v>
      </c>
      <c r="AX172" s="13" t="s">
        <v>87</v>
      </c>
      <c r="AY172" s="246" t="s">
        <v>130</v>
      </c>
    </row>
    <row r="173" s="2" customFormat="1" ht="37.8" customHeight="1">
      <c r="A173" s="38"/>
      <c r="B173" s="39"/>
      <c r="C173" s="218" t="s">
        <v>262</v>
      </c>
      <c r="D173" s="218" t="s">
        <v>132</v>
      </c>
      <c r="E173" s="219" t="s">
        <v>514</v>
      </c>
      <c r="F173" s="220" t="s">
        <v>515</v>
      </c>
      <c r="G173" s="221" t="s">
        <v>484</v>
      </c>
      <c r="H173" s="222">
        <v>630.68100000000004</v>
      </c>
      <c r="I173" s="223"/>
      <c r="J173" s="224">
        <f>ROUND(I173*H173,2)</f>
        <v>0</v>
      </c>
      <c r="K173" s="220" t="s">
        <v>136</v>
      </c>
      <c r="L173" s="44"/>
      <c r="M173" s="225" t="s">
        <v>1</v>
      </c>
      <c r="N173" s="226" t="s">
        <v>44</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137</v>
      </c>
      <c r="AT173" s="229" t="s">
        <v>132</v>
      </c>
      <c r="AU173" s="229" t="s">
        <v>89</v>
      </c>
      <c r="AY173" s="17" t="s">
        <v>130</v>
      </c>
      <c r="BE173" s="230">
        <f>IF(N173="základní",J173,0)</f>
        <v>0</v>
      </c>
      <c r="BF173" s="230">
        <f>IF(N173="snížená",J173,0)</f>
        <v>0</v>
      </c>
      <c r="BG173" s="230">
        <f>IF(N173="zákl. přenesená",J173,0)</f>
        <v>0</v>
      </c>
      <c r="BH173" s="230">
        <f>IF(N173="sníž. přenesená",J173,0)</f>
        <v>0</v>
      </c>
      <c r="BI173" s="230">
        <f>IF(N173="nulová",J173,0)</f>
        <v>0</v>
      </c>
      <c r="BJ173" s="17" t="s">
        <v>87</v>
      </c>
      <c r="BK173" s="230">
        <f>ROUND(I173*H173,2)</f>
        <v>0</v>
      </c>
      <c r="BL173" s="17" t="s">
        <v>137</v>
      </c>
      <c r="BM173" s="229" t="s">
        <v>601</v>
      </c>
    </row>
    <row r="174" s="2" customFormat="1">
      <c r="A174" s="38"/>
      <c r="B174" s="39"/>
      <c r="C174" s="40"/>
      <c r="D174" s="231" t="s">
        <v>139</v>
      </c>
      <c r="E174" s="40"/>
      <c r="F174" s="232" t="s">
        <v>517</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139</v>
      </c>
      <c r="AU174" s="17" t="s">
        <v>89</v>
      </c>
    </row>
    <row r="175" s="12" customFormat="1" ht="22.8" customHeight="1">
      <c r="A175" s="12"/>
      <c r="B175" s="202"/>
      <c r="C175" s="203"/>
      <c r="D175" s="204" t="s">
        <v>78</v>
      </c>
      <c r="E175" s="216" t="s">
        <v>527</v>
      </c>
      <c r="F175" s="216" t="s">
        <v>528</v>
      </c>
      <c r="G175" s="203"/>
      <c r="H175" s="203"/>
      <c r="I175" s="206"/>
      <c r="J175" s="217">
        <f>BK175</f>
        <v>0</v>
      </c>
      <c r="K175" s="203"/>
      <c r="L175" s="208"/>
      <c r="M175" s="209"/>
      <c r="N175" s="210"/>
      <c r="O175" s="210"/>
      <c r="P175" s="211">
        <f>SUM(P176:P182)</f>
        <v>0</v>
      </c>
      <c r="Q175" s="210"/>
      <c r="R175" s="211">
        <f>SUM(R176:R182)</f>
        <v>0</v>
      </c>
      <c r="S175" s="210"/>
      <c r="T175" s="212">
        <f>SUM(T176:T182)</f>
        <v>0</v>
      </c>
      <c r="U175" s="12"/>
      <c r="V175" s="12"/>
      <c r="W175" s="12"/>
      <c r="X175" s="12"/>
      <c r="Y175" s="12"/>
      <c r="Z175" s="12"/>
      <c r="AA175" s="12"/>
      <c r="AB175" s="12"/>
      <c r="AC175" s="12"/>
      <c r="AD175" s="12"/>
      <c r="AE175" s="12"/>
      <c r="AR175" s="213" t="s">
        <v>87</v>
      </c>
      <c r="AT175" s="214" t="s">
        <v>78</v>
      </c>
      <c r="AU175" s="214" t="s">
        <v>87</v>
      </c>
      <c r="AY175" s="213" t="s">
        <v>130</v>
      </c>
      <c r="BK175" s="215">
        <f>SUM(BK176:BK182)</f>
        <v>0</v>
      </c>
    </row>
    <row r="176" s="2" customFormat="1" ht="24.15" customHeight="1">
      <c r="A176" s="38"/>
      <c r="B176" s="39"/>
      <c r="C176" s="218" t="s">
        <v>7</v>
      </c>
      <c r="D176" s="218" t="s">
        <v>132</v>
      </c>
      <c r="E176" s="219" t="s">
        <v>530</v>
      </c>
      <c r="F176" s="220" t="s">
        <v>531</v>
      </c>
      <c r="G176" s="221" t="s">
        <v>484</v>
      </c>
      <c r="H176" s="222">
        <v>16.427</v>
      </c>
      <c r="I176" s="223"/>
      <c r="J176" s="224">
        <f>ROUND(I176*H176,2)</f>
        <v>0</v>
      </c>
      <c r="K176" s="220" t="s">
        <v>136</v>
      </c>
      <c r="L176" s="44"/>
      <c r="M176" s="225" t="s">
        <v>1</v>
      </c>
      <c r="N176" s="226" t="s">
        <v>44</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137</v>
      </c>
      <c r="AT176" s="229" t="s">
        <v>132</v>
      </c>
      <c r="AU176" s="229" t="s">
        <v>89</v>
      </c>
      <c r="AY176" s="17" t="s">
        <v>130</v>
      </c>
      <c r="BE176" s="230">
        <f>IF(N176="základní",J176,0)</f>
        <v>0</v>
      </c>
      <c r="BF176" s="230">
        <f>IF(N176="snížená",J176,0)</f>
        <v>0</v>
      </c>
      <c r="BG176" s="230">
        <f>IF(N176="zákl. přenesená",J176,0)</f>
        <v>0</v>
      </c>
      <c r="BH176" s="230">
        <f>IF(N176="sníž. přenesená",J176,0)</f>
        <v>0</v>
      </c>
      <c r="BI176" s="230">
        <f>IF(N176="nulová",J176,0)</f>
        <v>0</v>
      </c>
      <c r="BJ176" s="17" t="s">
        <v>87</v>
      </c>
      <c r="BK176" s="230">
        <f>ROUND(I176*H176,2)</f>
        <v>0</v>
      </c>
      <c r="BL176" s="17" t="s">
        <v>137</v>
      </c>
      <c r="BM176" s="229" t="s">
        <v>602</v>
      </c>
    </row>
    <row r="177" s="2" customFormat="1">
      <c r="A177" s="38"/>
      <c r="B177" s="39"/>
      <c r="C177" s="40"/>
      <c r="D177" s="231" t="s">
        <v>139</v>
      </c>
      <c r="E177" s="40"/>
      <c r="F177" s="232" t="s">
        <v>533</v>
      </c>
      <c r="G177" s="40"/>
      <c r="H177" s="40"/>
      <c r="I177" s="233"/>
      <c r="J177" s="40"/>
      <c r="K177" s="40"/>
      <c r="L177" s="44"/>
      <c r="M177" s="234"/>
      <c r="N177" s="235"/>
      <c r="O177" s="91"/>
      <c r="P177" s="91"/>
      <c r="Q177" s="91"/>
      <c r="R177" s="91"/>
      <c r="S177" s="91"/>
      <c r="T177" s="92"/>
      <c r="U177" s="38"/>
      <c r="V177" s="38"/>
      <c r="W177" s="38"/>
      <c r="X177" s="38"/>
      <c r="Y177" s="38"/>
      <c r="Z177" s="38"/>
      <c r="AA177" s="38"/>
      <c r="AB177" s="38"/>
      <c r="AC177" s="38"/>
      <c r="AD177" s="38"/>
      <c r="AE177" s="38"/>
      <c r="AT177" s="17" t="s">
        <v>139</v>
      </c>
      <c r="AU177" s="17" t="s">
        <v>89</v>
      </c>
    </row>
    <row r="178" s="2" customFormat="1" ht="24.15" customHeight="1">
      <c r="A178" s="38"/>
      <c r="B178" s="39"/>
      <c r="C178" s="218" t="s">
        <v>246</v>
      </c>
      <c r="D178" s="218" t="s">
        <v>132</v>
      </c>
      <c r="E178" s="219" t="s">
        <v>535</v>
      </c>
      <c r="F178" s="220" t="s">
        <v>536</v>
      </c>
      <c r="G178" s="221" t="s">
        <v>484</v>
      </c>
      <c r="H178" s="222">
        <v>16.427</v>
      </c>
      <c r="I178" s="223"/>
      <c r="J178" s="224">
        <f>ROUND(I178*H178,2)</f>
        <v>0</v>
      </c>
      <c r="K178" s="220" t="s">
        <v>136</v>
      </c>
      <c r="L178" s="44"/>
      <c r="M178" s="225" t="s">
        <v>1</v>
      </c>
      <c r="N178" s="226" t="s">
        <v>44</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137</v>
      </c>
      <c r="AT178" s="229" t="s">
        <v>132</v>
      </c>
      <c r="AU178" s="229" t="s">
        <v>89</v>
      </c>
      <c r="AY178" s="17" t="s">
        <v>130</v>
      </c>
      <c r="BE178" s="230">
        <f>IF(N178="základní",J178,0)</f>
        <v>0</v>
      </c>
      <c r="BF178" s="230">
        <f>IF(N178="snížená",J178,0)</f>
        <v>0</v>
      </c>
      <c r="BG178" s="230">
        <f>IF(N178="zákl. přenesená",J178,0)</f>
        <v>0</v>
      </c>
      <c r="BH178" s="230">
        <f>IF(N178="sníž. přenesená",J178,0)</f>
        <v>0</v>
      </c>
      <c r="BI178" s="230">
        <f>IF(N178="nulová",J178,0)</f>
        <v>0</v>
      </c>
      <c r="BJ178" s="17" t="s">
        <v>87</v>
      </c>
      <c r="BK178" s="230">
        <f>ROUND(I178*H178,2)</f>
        <v>0</v>
      </c>
      <c r="BL178" s="17" t="s">
        <v>137</v>
      </c>
      <c r="BM178" s="229" t="s">
        <v>603</v>
      </c>
    </row>
    <row r="179" s="2" customFormat="1">
      <c r="A179" s="38"/>
      <c r="B179" s="39"/>
      <c r="C179" s="40"/>
      <c r="D179" s="231" t="s">
        <v>139</v>
      </c>
      <c r="E179" s="40"/>
      <c r="F179" s="232" t="s">
        <v>533</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139</v>
      </c>
      <c r="AU179" s="17" t="s">
        <v>89</v>
      </c>
    </row>
    <row r="180" s="2" customFormat="1" ht="37.8" customHeight="1">
      <c r="A180" s="38"/>
      <c r="B180" s="39"/>
      <c r="C180" s="218" t="s">
        <v>251</v>
      </c>
      <c r="D180" s="218" t="s">
        <v>132</v>
      </c>
      <c r="E180" s="219" t="s">
        <v>539</v>
      </c>
      <c r="F180" s="220" t="s">
        <v>540</v>
      </c>
      <c r="G180" s="221" t="s">
        <v>484</v>
      </c>
      <c r="H180" s="222">
        <v>82.135000000000005</v>
      </c>
      <c r="I180" s="223"/>
      <c r="J180" s="224">
        <f>ROUND(I180*H180,2)</f>
        <v>0</v>
      </c>
      <c r="K180" s="220" t="s">
        <v>136</v>
      </c>
      <c r="L180" s="44"/>
      <c r="M180" s="225" t="s">
        <v>1</v>
      </c>
      <c r="N180" s="226" t="s">
        <v>44</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137</v>
      </c>
      <c r="AT180" s="229" t="s">
        <v>132</v>
      </c>
      <c r="AU180" s="229" t="s">
        <v>89</v>
      </c>
      <c r="AY180" s="17" t="s">
        <v>130</v>
      </c>
      <c r="BE180" s="230">
        <f>IF(N180="základní",J180,0)</f>
        <v>0</v>
      </c>
      <c r="BF180" s="230">
        <f>IF(N180="snížená",J180,0)</f>
        <v>0</v>
      </c>
      <c r="BG180" s="230">
        <f>IF(N180="zákl. přenesená",J180,0)</f>
        <v>0</v>
      </c>
      <c r="BH180" s="230">
        <f>IF(N180="sníž. přenesená",J180,0)</f>
        <v>0</v>
      </c>
      <c r="BI180" s="230">
        <f>IF(N180="nulová",J180,0)</f>
        <v>0</v>
      </c>
      <c r="BJ180" s="17" t="s">
        <v>87</v>
      </c>
      <c r="BK180" s="230">
        <f>ROUND(I180*H180,2)</f>
        <v>0</v>
      </c>
      <c r="BL180" s="17" t="s">
        <v>137</v>
      </c>
      <c r="BM180" s="229" t="s">
        <v>604</v>
      </c>
    </row>
    <row r="181" s="2" customFormat="1">
      <c r="A181" s="38"/>
      <c r="B181" s="39"/>
      <c r="C181" s="40"/>
      <c r="D181" s="231" t="s">
        <v>139</v>
      </c>
      <c r="E181" s="40"/>
      <c r="F181" s="232" t="s">
        <v>533</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139</v>
      </c>
      <c r="AU181" s="17" t="s">
        <v>89</v>
      </c>
    </row>
    <row r="182" s="13" customFormat="1">
      <c r="A182" s="13"/>
      <c r="B182" s="236"/>
      <c r="C182" s="237"/>
      <c r="D182" s="231" t="s">
        <v>141</v>
      </c>
      <c r="E182" s="237"/>
      <c r="F182" s="239" t="s">
        <v>605</v>
      </c>
      <c r="G182" s="237"/>
      <c r="H182" s="240">
        <v>82.135000000000005</v>
      </c>
      <c r="I182" s="241"/>
      <c r="J182" s="237"/>
      <c r="K182" s="237"/>
      <c r="L182" s="242"/>
      <c r="M182" s="268"/>
      <c r="N182" s="269"/>
      <c r="O182" s="269"/>
      <c r="P182" s="269"/>
      <c r="Q182" s="269"/>
      <c r="R182" s="269"/>
      <c r="S182" s="269"/>
      <c r="T182" s="270"/>
      <c r="U182" s="13"/>
      <c r="V182" s="13"/>
      <c r="W182" s="13"/>
      <c r="X182" s="13"/>
      <c r="Y182" s="13"/>
      <c r="Z182" s="13"/>
      <c r="AA182" s="13"/>
      <c r="AB182" s="13"/>
      <c r="AC182" s="13"/>
      <c r="AD182" s="13"/>
      <c r="AE182" s="13"/>
      <c r="AT182" s="246" t="s">
        <v>141</v>
      </c>
      <c r="AU182" s="246" t="s">
        <v>89</v>
      </c>
      <c r="AV182" s="13" t="s">
        <v>89</v>
      </c>
      <c r="AW182" s="13" t="s">
        <v>4</v>
      </c>
      <c r="AX182" s="13" t="s">
        <v>87</v>
      </c>
      <c r="AY182" s="246" t="s">
        <v>130</v>
      </c>
    </row>
    <row r="183" s="2" customFormat="1" ht="6.96" customHeight="1">
      <c r="A183" s="38"/>
      <c r="B183" s="66"/>
      <c r="C183" s="67"/>
      <c r="D183" s="67"/>
      <c r="E183" s="67"/>
      <c r="F183" s="67"/>
      <c r="G183" s="67"/>
      <c r="H183" s="67"/>
      <c r="I183" s="67"/>
      <c r="J183" s="67"/>
      <c r="K183" s="67"/>
      <c r="L183" s="44"/>
      <c r="M183" s="38"/>
      <c r="O183" s="38"/>
      <c r="P183" s="38"/>
      <c r="Q183" s="38"/>
      <c r="R183" s="38"/>
      <c r="S183" s="38"/>
      <c r="T183" s="38"/>
      <c r="U183" s="38"/>
      <c r="V183" s="38"/>
      <c r="W183" s="38"/>
      <c r="X183" s="38"/>
      <c r="Y183" s="38"/>
      <c r="Z183" s="38"/>
      <c r="AA183" s="38"/>
      <c r="AB183" s="38"/>
      <c r="AC183" s="38"/>
      <c r="AD183" s="38"/>
      <c r="AE183" s="38"/>
    </row>
  </sheetData>
  <sheetProtection sheet="1" autoFilter="0" formatColumns="0" formatRows="0" objects="1" scenarios="1" spinCount="100000" saltValue="kHhpswcK1R1lWfALwBQGCcEiIYJY//ZaXZFTjdvzDkAmybCmtDGs0eUKA9WTI84RLbew81fGdcdWa+zLQHIVOw==" hashValue="3P5156aHyeRN5PLGN0D0MPnxKfN9e6wcRgz+5qMxlcLsOb/k/F+F1Q1NGuHqxAAddnTzwL3tMtCifO/5QwUBhA==" algorithmName="SHA-512" password="CC35"/>
  <autoFilter ref="C121:K182"/>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95</v>
      </c>
    </row>
    <row r="3" s="1" customFormat="1" ht="6.96" customHeight="1">
      <c r="B3" s="136"/>
      <c r="C3" s="137"/>
      <c r="D3" s="137"/>
      <c r="E3" s="137"/>
      <c r="F3" s="137"/>
      <c r="G3" s="137"/>
      <c r="H3" s="137"/>
      <c r="I3" s="137"/>
      <c r="J3" s="137"/>
      <c r="K3" s="137"/>
      <c r="L3" s="20"/>
      <c r="AT3" s="17" t="s">
        <v>89</v>
      </c>
    </row>
    <row r="4" s="1" customFormat="1" ht="24.96" customHeight="1">
      <c r="B4" s="20"/>
      <c r="D4" s="138" t="s">
        <v>99</v>
      </c>
      <c r="L4" s="20"/>
      <c r="M4" s="139" t="s">
        <v>10</v>
      </c>
      <c r="AT4" s="17" t="s">
        <v>4</v>
      </c>
    </row>
    <row r="5" s="1" customFormat="1" ht="6.96" customHeight="1">
      <c r="B5" s="20"/>
      <c r="L5" s="20"/>
    </row>
    <row r="6" s="1" customFormat="1" ht="12" customHeight="1">
      <c r="B6" s="20"/>
      <c r="D6" s="140" t="s">
        <v>16</v>
      </c>
      <c r="L6" s="20"/>
    </row>
    <row r="7" s="1" customFormat="1" ht="16.5" customHeight="1">
      <c r="B7" s="20"/>
      <c r="E7" s="141" t="str">
        <f>'Rekapitulace stavby'!K6</f>
        <v xml:space="preserve">Plzeňská  Trabant - Bucharova, Praha 5, č. akce 13497</v>
      </c>
      <c r="F7" s="140"/>
      <c r="G7" s="140"/>
      <c r="H7" s="140"/>
      <c r="L7" s="20"/>
    </row>
    <row r="8" s="2" customFormat="1" ht="12" customHeight="1">
      <c r="A8" s="38"/>
      <c r="B8" s="44"/>
      <c r="C8" s="38"/>
      <c r="D8" s="140" t="s">
        <v>100</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606</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7. 2. 2020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27</v>
      </c>
      <c r="F15" s="38"/>
      <c r="G15" s="38"/>
      <c r="H15" s="38"/>
      <c r="I15" s="140" t="s">
        <v>28</v>
      </c>
      <c r="J15" s="143"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30</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32</v>
      </c>
      <c r="E20" s="38"/>
      <c r="F20" s="38"/>
      <c r="G20" s="38"/>
      <c r="H20" s="38"/>
      <c r="I20" s="140" t="s">
        <v>25</v>
      </c>
      <c r="J20" s="143"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34</v>
      </c>
      <c r="F21" s="38"/>
      <c r="G21" s="38"/>
      <c r="H21" s="38"/>
      <c r="I21" s="140" t="s">
        <v>28</v>
      </c>
      <c r="J21" s="143"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36</v>
      </c>
      <c r="E23" s="38"/>
      <c r="F23" s="38"/>
      <c r="G23" s="38"/>
      <c r="H23" s="38"/>
      <c r="I23" s="140" t="s">
        <v>25</v>
      </c>
      <c r="J23" s="143" t="s">
        <v>33</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34</v>
      </c>
      <c r="F24" s="38"/>
      <c r="G24" s="38"/>
      <c r="H24" s="38"/>
      <c r="I24" s="140" t="s">
        <v>28</v>
      </c>
      <c r="J24" s="143" t="s">
        <v>35</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38</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39</v>
      </c>
      <c r="E30" s="38"/>
      <c r="F30" s="38"/>
      <c r="G30" s="38"/>
      <c r="H30" s="38"/>
      <c r="I30" s="38"/>
      <c r="J30" s="151">
        <f>ROUND(J120,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41</v>
      </c>
      <c r="G32" s="38"/>
      <c r="H32" s="38"/>
      <c r="I32" s="152" t="s">
        <v>40</v>
      </c>
      <c r="J32" s="152" t="s">
        <v>42</v>
      </c>
      <c r="K32" s="38"/>
      <c r="L32" s="63"/>
      <c r="S32" s="38"/>
      <c r="T32" s="38"/>
      <c r="U32" s="38"/>
      <c r="V32" s="38"/>
      <c r="W32" s="38"/>
      <c r="X32" s="38"/>
      <c r="Y32" s="38"/>
      <c r="Z32" s="38"/>
      <c r="AA32" s="38"/>
      <c r="AB32" s="38"/>
      <c r="AC32" s="38"/>
      <c r="AD32" s="38"/>
      <c r="AE32" s="38"/>
    </row>
    <row r="33" s="2" customFormat="1" ht="14.4" customHeight="1">
      <c r="A33" s="38"/>
      <c r="B33" s="44"/>
      <c r="C33" s="38"/>
      <c r="D33" s="153" t="s">
        <v>43</v>
      </c>
      <c r="E33" s="140" t="s">
        <v>44</v>
      </c>
      <c r="F33" s="154">
        <f>ROUND((SUM(BE120:BE358)),  2)</f>
        <v>0</v>
      </c>
      <c r="G33" s="38"/>
      <c r="H33" s="38"/>
      <c r="I33" s="155">
        <v>0.20999999999999999</v>
      </c>
      <c r="J33" s="154">
        <f>ROUND(((SUM(BE120:BE358))*I33),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45</v>
      </c>
      <c r="F34" s="154">
        <f>ROUND((SUM(BF120:BF358)),  2)</f>
        <v>0</v>
      </c>
      <c r="G34" s="38"/>
      <c r="H34" s="38"/>
      <c r="I34" s="155">
        <v>0.14999999999999999</v>
      </c>
      <c r="J34" s="154">
        <f>ROUND(((SUM(BF120:BF358))*I34),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46</v>
      </c>
      <c r="F35" s="154">
        <f>ROUND((SUM(BG120:BG358)),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47</v>
      </c>
      <c r="F36" s="154">
        <f>ROUND((SUM(BH120:BH358)),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48</v>
      </c>
      <c r="F37" s="154">
        <f>ROUND((SUM(BI120:BI358)),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49</v>
      </c>
      <c r="E39" s="158"/>
      <c r="F39" s="158"/>
      <c r="G39" s="159" t="s">
        <v>50</v>
      </c>
      <c r="H39" s="160" t="s">
        <v>51</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52</v>
      </c>
      <c r="E50" s="164"/>
      <c r="F50" s="164"/>
      <c r="G50" s="163" t="s">
        <v>53</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54</v>
      </c>
      <c r="E61" s="166"/>
      <c r="F61" s="167" t="s">
        <v>55</v>
      </c>
      <c r="G61" s="165" t="s">
        <v>54</v>
      </c>
      <c r="H61" s="166"/>
      <c r="I61" s="166"/>
      <c r="J61" s="168" t="s">
        <v>55</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56</v>
      </c>
      <c r="E65" s="169"/>
      <c r="F65" s="169"/>
      <c r="G65" s="163" t="s">
        <v>57</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54</v>
      </c>
      <c r="E76" s="166"/>
      <c r="F76" s="167" t="s">
        <v>55</v>
      </c>
      <c r="G76" s="165" t="s">
        <v>54</v>
      </c>
      <c r="H76" s="166"/>
      <c r="I76" s="166"/>
      <c r="J76" s="168" t="s">
        <v>55</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102</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74" t="str">
        <f>E7</f>
        <v xml:space="preserve">Plzeňská  Trabant - Bucharova, Praha 5, č. akce 13497</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100</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301 - Odvodnění</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Ulice Plzeňská</v>
      </c>
      <c r="G89" s="40"/>
      <c r="H89" s="40"/>
      <c r="I89" s="32" t="s">
        <v>22</v>
      </c>
      <c r="J89" s="79" t="str">
        <f>IF(J12="","",J12)</f>
        <v>7. 2. 2020</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Technická správa komunikací hl. m. Prahy, a.s.</v>
      </c>
      <c r="G91" s="40"/>
      <c r="H91" s="40"/>
      <c r="I91" s="32" t="s">
        <v>32</v>
      </c>
      <c r="J91" s="36" t="str">
        <f>E21</f>
        <v>Sinpps s.r.o</v>
      </c>
      <c r="K91" s="40"/>
      <c r="L91" s="63"/>
      <c r="S91" s="38"/>
      <c r="T91" s="38"/>
      <c r="U91" s="38"/>
      <c r="V91" s="38"/>
      <c r="W91" s="38"/>
      <c r="X91" s="38"/>
      <c r="Y91" s="38"/>
      <c r="Z91" s="38"/>
      <c r="AA91" s="38"/>
      <c r="AB91" s="38"/>
      <c r="AC91" s="38"/>
      <c r="AD91" s="38"/>
      <c r="AE91" s="38"/>
    </row>
    <row r="92" hidden="1" s="2" customFormat="1" ht="15.15" customHeight="1">
      <c r="A92" s="38"/>
      <c r="B92" s="39"/>
      <c r="C92" s="32" t="s">
        <v>30</v>
      </c>
      <c r="D92" s="40"/>
      <c r="E92" s="40"/>
      <c r="F92" s="27" t="str">
        <f>IF(E18="","",E18)</f>
        <v>Vyplň údaj</v>
      </c>
      <c r="G92" s="40"/>
      <c r="H92" s="40"/>
      <c r="I92" s="32" t="s">
        <v>36</v>
      </c>
      <c r="J92" s="36" t="str">
        <f>E24</f>
        <v>Sinpps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103</v>
      </c>
      <c r="D94" s="176"/>
      <c r="E94" s="176"/>
      <c r="F94" s="176"/>
      <c r="G94" s="176"/>
      <c r="H94" s="176"/>
      <c r="I94" s="176"/>
      <c r="J94" s="177" t="s">
        <v>104</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105</v>
      </c>
      <c r="D96" s="40"/>
      <c r="E96" s="40"/>
      <c r="F96" s="40"/>
      <c r="G96" s="40"/>
      <c r="H96" s="40"/>
      <c r="I96" s="40"/>
      <c r="J96" s="110">
        <f>J120</f>
        <v>0</v>
      </c>
      <c r="K96" s="40"/>
      <c r="L96" s="63"/>
      <c r="S96" s="38"/>
      <c r="T96" s="38"/>
      <c r="U96" s="38"/>
      <c r="V96" s="38"/>
      <c r="W96" s="38"/>
      <c r="X96" s="38"/>
      <c r="Y96" s="38"/>
      <c r="Z96" s="38"/>
      <c r="AA96" s="38"/>
      <c r="AB96" s="38"/>
      <c r="AC96" s="38"/>
      <c r="AD96" s="38"/>
      <c r="AE96" s="38"/>
      <c r="AU96" s="17" t="s">
        <v>106</v>
      </c>
    </row>
    <row r="97" hidden="1" s="9" customFormat="1" ht="24.96" customHeight="1">
      <c r="A97" s="9"/>
      <c r="B97" s="179"/>
      <c r="C97" s="180"/>
      <c r="D97" s="181" t="s">
        <v>107</v>
      </c>
      <c r="E97" s="182"/>
      <c r="F97" s="182"/>
      <c r="G97" s="182"/>
      <c r="H97" s="182"/>
      <c r="I97" s="182"/>
      <c r="J97" s="183">
        <f>J121</f>
        <v>0</v>
      </c>
      <c r="K97" s="180"/>
      <c r="L97" s="184"/>
      <c r="S97" s="9"/>
      <c r="T97" s="9"/>
      <c r="U97" s="9"/>
      <c r="V97" s="9"/>
      <c r="W97" s="9"/>
      <c r="X97" s="9"/>
      <c r="Y97" s="9"/>
      <c r="Z97" s="9"/>
      <c r="AA97" s="9"/>
      <c r="AB97" s="9"/>
      <c r="AC97" s="9"/>
      <c r="AD97" s="9"/>
      <c r="AE97" s="9"/>
    </row>
    <row r="98" hidden="1" s="10" customFormat="1" ht="19.92" customHeight="1">
      <c r="A98" s="10"/>
      <c r="B98" s="185"/>
      <c r="C98" s="186"/>
      <c r="D98" s="187" t="s">
        <v>110</v>
      </c>
      <c r="E98" s="188"/>
      <c r="F98" s="188"/>
      <c r="G98" s="188"/>
      <c r="H98" s="188"/>
      <c r="I98" s="188"/>
      <c r="J98" s="189">
        <f>J122</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607</v>
      </c>
      <c r="E99" s="182"/>
      <c r="F99" s="182"/>
      <c r="G99" s="182"/>
      <c r="H99" s="182"/>
      <c r="I99" s="182"/>
      <c r="J99" s="183">
        <f>J355</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608</v>
      </c>
      <c r="E100" s="188"/>
      <c r="F100" s="188"/>
      <c r="G100" s="188"/>
      <c r="H100" s="188"/>
      <c r="I100" s="188"/>
      <c r="J100" s="189">
        <f>J356</f>
        <v>0</v>
      </c>
      <c r="K100" s="186"/>
      <c r="L100" s="190"/>
      <c r="S100" s="10"/>
      <c r="T100" s="10"/>
      <c r="U100" s="10"/>
      <c r="V100" s="10"/>
      <c r="W100" s="10"/>
      <c r="X100" s="10"/>
      <c r="Y100" s="10"/>
      <c r="Z100" s="10"/>
      <c r="AA100" s="10"/>
      <c r="AB100" s="10"/>
      <c r="AC100" s="10"/>
      <c r="AD100" s="10"/>
      <c r="AE100" s="10"/>
    </row>
    <row r="101" hidden="1" s="2" customFormat="1" ht="21.84" customHeight="1">
      <c r="A101" s="38"/>
      <c r="B101" s="39"/>
      <c r="C101" s="40"/>
      <c r="D101" s="40"/>
      <c r="E101" s="40"/>
      <c r="F101" s="40"/>
      <c r="G101" s="40"/>
      <c r="H101" s="40"/>
      <c r="I101" s="40"/>
      <c r="J101" s="40"/>
      <c r="K101" s="40"/>
      <c r="L101" s="63"/>
      <c r="S101" s="38"/>
      <c r="T101" s="38"/>
      <c r="U101" s="38"/>
      <c r="V101" s="38"/>
      <c r="W101" s="38"/>
      <c r="X101" s="38"/>
      <c r="Y101" s="38"/>
      <c r="Z101" s="38"/>
      <c r="AA101" s="38"/>
      <c r="AB101" s="38"/>
      <c r="AC101" s="38"/>
      <c r="AD101" s="38"/>
      <c r="AE101" s="38"/>
    </row>
    <row r="102" hidden="1" s="2" customFormat="1" ht="6.96" customHeight="1">
      <c r="A102" s="38"/>
      <c r="B102" s="66"/>
      <c r="C102" s="67"/>
      <c r="D102" s="67"/>
      <c r="E102" s="67"/>
      <c r="F102" s="67"/>
      <c r="G102" s="67"/>
      <c r="H102" s="67"/>
      <c r="I102" s="67"/>
      <c r="J102" s="67"/>
      <c r="K102" s="67"/>
      <c r="L102" s="63"/>
      <c r="S102" s="38"/>
      <c r="T102" s="38"/>
      <c r="U102" s="38"/>
      <c r="V102" s="38"/>
      <c r="W102" s="38"/>
      <c r="X102" s="38"/>
      <c r="Y102" s="38"/>
      <c r="Z102" s="38"/>
      <c r="AA102" s="38"/>
      <c r="AB102" s="38"/>
      <c r="AC102" s="38"/>
      <c r="AD102" s="38"/>
      <c r="AE102" s="38"/>
    </row>
    <row r="103" hidden="1"/>
    <row r="104" hidden="1"/>
    <row r="105" hidden="1"/>
    <row r="106" s="2" customFormat="1" ht="6.96" customHeight="1">
      <c r="A106" s="38"/>
      <c r="B106" s="68"/>
      <c r="C106" s="69"/>
      <c r="D106" s="69"/>
      <c r="E106" s="69"/>
      <c r="F106" s="69"/>
      <c r="G106" s="69"/>
      <c r="H106" s="69"/>
      <c r="I106" s="69"/>
      <c r="J106" s="69"/>
      <c r="K106" s="69"/>
      <c r="L106" s="63"/>
      <c r="S106" s="38"/>
      <c r="T106" s="38"/>
      <c r="U106" s="38"/>
      <c r="V106" s="38"/>
      <c r="W106" s="38"/>
      <c r="X106" s="38"/>
      <c r="Y106" s="38"/>
      <c r="Z106" s="38"/>
      <c r="AA106" s="38"/>
      <c r="AB106" s="38"/>
      <c r="AC106" s="38"/>
      <c r="AD106" s="38"/>
      <c r="AE106" s="38"/>
    </row>
    <row r="107" s="2" customFormat="1" ht="24.96" customHeight="1">
      <c r="A107" s="38"/>
      <c r="B107" s="39"/>
      <c r="C107" s="23" t="s">
        <v>115</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2" customFormat="1" ht="6.96"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2" customFormat="1" ht="12" customHeight="1">
      <c r="A109" s="38"/>
      <c r="B109" s="39"/>
      <c r="C109" s="32" t="s">
        <v>16</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16.5" customHeight="1">
      <c r="A110" s="38"/>
      <c r="B110" s="39"/>
      <c r="C110" s="40"/>
      <c r="D110" s="40"/>
      <c r="E110" s="174" t="str">
        <f>E7</f>
        <v xml:space="preserve">Plzeňská  Trabant - Bucharova, Praha 5, č. akce 13497</v>
      </c>
      <c r="F110" s="32"/>
      <c r="G110" s="32"/>
      <c r="H110" s="32"/>
      <c r="I110" s="40"/>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100</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76" t="str">
        <f>E9</f>
        <v>SO 301 - Odvodnění</v>
      </c>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20</v>
      </c>
      <c r="D114" s="40"/>
      <c r="E114" s="40"/>
      <c r="F114" s="27" t="str">
        <f>F12</f>
        <v>Ulice Plzeňská</v>
      </c>
      <c r="G114" s="40"/>
      <c r="H114" s="40"/>
      <c r="I114" s="32" t="s">
        <v>22</v>
      </c>
      <c r="J114" s="79" t="str">
        <f>IF(J12="","",J12)</f>
        <v>7. 2. 2020</v>
      </c>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5.15" customHeight="1">
      <c r="A116" s="38"/>
      <c r="B116" s="39"/>
      <c r="C116" s="32" t="s">
        <v>24</v>
      </c>
      <c r="D116" s="40"/>
      <c r="E116" s="40"/>
      <c r="F116" s="27" t="str">
        <f>E15</f>
        <v>Technická správa komunikací hl. m. Prahy, a.s.</v>
      </c>
      <c r="G116" s="40"/>
      <c r="H116" s="40"/>
      <c r="I116" s="32" t="s">
        <v>32</v>
      </c>
      <c r="J116" s="36" t="str">
        <f>E21</f>
        <v>Sinpps s.r.o</v>
      </c>
      <c r="K116" s="40"/>
      <c r="L116" s="63"/>
      <c r="S116" s="38"/>
      <c r="T116" s="38"/>
      <c r="U116" s="38"/>
      <c r="V116" s="38"/>
      <c r="W116" s="38"/>
      <c r="X116" s="38"/>
      <c r="Y116" s="38"/>
      <c r="Z116" s="38"/>
      <c r="AA116" s="38"/>
      <c r="AB116" s="38"/>
      <c r="AC116" s="38"/>
      <c r="AD116" s="38"/>
      <c r="AE116" s="38"/>
    </row>
    <row r="117" s="2" customFormat="1" ht="15.15" customHeight="1">
      <c r="A117" s="38"/>
      <c r="B117" s="39"/>
      <c r="C117" s="32" t="s">
        <v>30</v>
      </c>
      <c r="D117" s="40"/>
      <c r="E117" s="40"/>
      <c r="F117" s="27" t="str">
        <f>IF(E18="","",E18)</f>
        <v>Vyplň údaj</v>
      </c>
      <c r="G117" s="40"/>
      <c r="H117" s="40"/>
      <c r="I117" s="32" t="s">
        <v>36</v>
      </c>
      <c r="J117" s="36" t="str">
        <f>E24</f>
        <v>Sinpps s.r.o</v>
      </c>
      <c r="K117" s="40"/>
      <c r="L117" s="63"/>
      <c r="S117" s="38"/>
      <c r="T117" s="38"/>
      <c r="U117" s="38"/>
      <c r="V117" s="38"/>
      <c r="W117" s="38"/>
      <c r="X117" s="38"/>
      <c r="Y117" s="38"/>
      <c r="Z117" s="38"/>
      <c r="AA117" s="38"/>
      <c r="AB117" s="38"/>
      <c r="AC117" s="38"/>
      <c r="AD117" s="38"/>
      <c r="AE117" s="38"/>
    </row>
    <row r="118" s="2" customFormat="1" ht="10.32"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11" customFormat="1" ht="29.28" customHeight="1">
      <c r="A119" s="191"/>
      <c r="B119" s="192"/>
      <c r="C119" s="193" t="s">
        <v>116</v>
      </c>
      <c r="D119" s="194" t="s">
        <v>64</v>
      </c>
      <c r="E119" s="194" t="s">
        <v>60</v>
      </c>
      <c r="F119" s="194" t="s">
        <v>61</v>
      </c>
      <c r="G119" s="194" t="s">
        <v>117</v>
      </c>
      <c r="H119" s="194" t="s">
        <v>118</v>
      </c>
      <c r="I119" s="194" t="s">
        <v>119</v>
      </c>
      <c r="J119" s="194" t="s">
        <v>104</v>
      </c>
      <c r="K119" s="195" t="s">
        <v>120</v>
      </c>
      <c r="L119" s="196"/>
      <c r="M119" s="100" t="s">
        <v>1</v>
      </c>
      <c r="N119" s="101" t="s">
        <v>43</v>
      </c>
      <c r="O119" s="101" t="s">
        <v>121</v>
      </c>
      <c r="P119" s="101" t="s">
        <v>122</v>
      </c>
      <c r="Q119" s="101" t="s">
        <v>123</v>
      </c>
      <c r="R119" s="101" t="s">
        <v>124</v>
      </c>
      <c r="S119" s="101" t="s">
        <v>125</v>
      </c>
      <c r="T119" s="102" t="s">
        <v>126</v>
      </c>
      <c r="U119" s="191"/>
      <c r="V119" s="191"/>
      <c r="W119" s="191"/>
      <c r="X119" s="191"/>
      <c r="Y119" s="191"/>
      <c r="Z119" s="191"/>
      <c r="AA119" s="191"/>
      <c r="AB119" s="191"/>
      <c r="AC119" s="191"/>
      <c r="AD119" s="191"/>
      <c r="AE119" s="191"/>
    </row>
    <row r="120" s="2" customFormat="1" ht="22.8" customHeight="1">
      <c r="A120" s="38"/>
      <c r="B120" s="39"/>
      <c r="C120" s="107" t="s">
        <v>127</v>
      </c>
      <c r="D120" s="40"/>
      <c r="E120" s="40"/>
      <c r="F120" s="40"/>
      <c r="G120" s="40"/>
      <c r="H120" s="40"/>
      <c r="I120" s="40"/>
      <c r="J120" s="197">
        <f>BK120</f>
        <v>0</v>
      </c>
      <c r="K120" s="40"/>
      <c r="L120" s="44"/>
      <c r="M120" s="103"/>
      <c r="N120" s="198"/>
      <c r="O120" s="104"/>
      <c r="P120" s="199">
        <f>P121+P355</f>
        <v>0</v>
      </c>
      <c r="Q120" s="104"/>
      <c r="R120" s="199">
        <f>R121+R355</f>
        <v>3.3078799999999999</v>
      </c>
      <c r="S120" s="104"/>
      <c r="T120" s="200">
        <f>T121+T355</f>
        <v>0</v>
      </c>
      <c r="U120" s="38"/>
      <c r="V120" s="38"/>
      <c r="W120" s="38"/>
      <c r="X120" s="38"/>
      <c r="Y120" s="38"/>
      <c r="Z120" s="38"/>
      <c r="AA120" s="38"/>
      <c r="AB120" s="38"/>
      <c r="AC120" s="38"/>
      <c r="AD120" s="38"/>
      <c r="AE120" s="38"/>
      <c r="AT120" s="17" t="s">
        <v>78</v>
      </c>
      <c r="AU120" s="17" t="s">
        <v>106</v>
      </c>
      <c r="BK120" s="201">
        <f>BK121+BK355</f>
        <v>0</v>
      </c>
    </row>
    <row r="121" s="12" customFormat="1" ht="25.92" customHeight="1">
      <c r="A121" s="12"/>
      <c r="B121" s="202"/>
      <c r="C121" s="203"/>
      <c r="D121" s="204" t="s">
        <v>78</v>
      </c>
      <c r="E121" s="205" t="s">
        <v>128</v>
      </c>
      <c r="F121" s="205" t="s">
        <v>129</v>
      </c>
      <c r="G121" s="203"/>
      <c r="H121" s="203"/>
      <c r="I121" s="206"/>
      <c r="J121" s="207">
        <f>BK121</f>
        <v>0</v>
      </c>
      <c r="K121" s="203"/>
      <c r="L121" s="208"/>
      <c r="M121" s="209"/>
      <c r="N121" s="210"/>
      <c r="O121" s="210"/>
      <c r="P121" s="211">
        <f>P122</f>
        <v>0</v>
      </c>
      <c r="Q121" s="210"/>
      <c r="R121" s="211">
        <f>R122</f>
        <v>3.3078799999999999</v>
      </c>
      <c r="S121" s="210"/>
      <c r="T121" s="212">
        <f>T122</f>
        <v>0</v>
      </c>
      <c r="U121" s="12"/>
      <c r="V121" s="12"/>
      <c r="W121" s="12"/>
      <c r="X121" s="12"/>
      <c r="Y121" s="12"/>
      <c r="Z121" s="12"/>
      <c r="AA121" s="12"/>
      <c r="AB121" s="12"/>
      <c r="AC121" s="12"/>
      <c r="AD121" s="12"/>
      <c r="AE121" s="12"/>
      <c r="AR121" s="213" t="s">
        <v>87</v>
      </c>
      <c r="AT121" s="214" t="s">
        <v>78</v>
      </c>
      <c r="AU121" s="214" t="s">
        <v>79</v>
      </c>
      <c r="AY121" s="213" t="s">
        <v>130</v>
      </c>
      <c r="BK121" s="215">
        <f>BK122</f>
        <v>0</v>
      </c>
    </row>
    <row r="122" s="12" customFormat="1" ht="22.8" customHeight="1">
      <c r="A122" s="12"/>
      <c r="B122" s="202"/>
      <c r="C122" s="203"/>
      <c r="D122" s="204" t="s">
        <v>78</v>
      </c>
      <c r="E122" s="216" t="s">
        <v>171</v>
      </c>
      <c r="F122" s="216" t="s">
        <v>289</v>
      </c>
      <c r="G122" s="203"/>
      <c r="H122" s="203"/>
      <c r="I122" s="206"/>
      <c r="J122" s="217">
        <f>BK122</f>
        <v>0</v>
      </c>
      <c r="K122" s="203"/>
      <c r="L122" s="208"/>
      <c r="M122" s="209"/>
      <c r="N122" s="210"/>
      <c r="O122" s="210"/>
      <c r="P122" s="211">
        <f>SUM(P123:P354)</f>
        <v>0</v>
      </c>
      <c r="Q122" s="210"/>
      <c r="R122" s="211">
        <f>SUM(R123:R354)</f>
        <v>3.3078799999999999</v>
      </c>
      <c r="S122" s="210"/>
      <c r="T122" s="212">
        <f>SUM(T123:T354)</f>
        <v>0</v>
      </c>
      <c r="U122" s="12"/>
      <c r="V122" s="12"/>
      <c r="W122" s="12"/>
      <c r="X122" s="12"/>
      <c r="Y122" s="12"/>
      <c r="Z122" s="12"/>
      <c r="AA122" s="12"/>
      <c r="AB122" s="12"/>
      <c r="AC122" s="12"/>
      <c r="AD122" s="12"/>
      <c r="AE122" s="12"/>
      <c r="AR122" s="213" t="s">
        <v>87</v>
      </c>
      <c r="AT122" s="214" t="s">
        <v>78</v>
      </c>
      <c r="AU122" s="214" t="s">
        <v>87</v>
      </c>
      <c r="AY122" s="213" t="s">
        <v>130</v>
      </c>
      <c r="BK122" s="215">
        <f>SUM(BK123:BK354)</f>
        <v>0</v>
      </c>
    </row>
    <row r="123" s="2" customFormat="1" ht="24.15" customHeight="1">
      <c r="A123" s="38"/>
      <c r="B123" s="39"/>
      <c r="C123" s="218" t="s">
        <v>87</v>
      </c>
      <c r="D123" s="218" t="s">
        <v>132</v>
      </c>
      <c r="E123" s="219" t="s">
        <v>609</v>
      </c>
      <c r="F123" s="220" t="s">
        <v>610</v>
      </c>
      <c r="G123" s="221" t="s">
        <v>293</v>
      </c>
      <c r="H123" s="222">
        <v>1</v>
      </c>
      <c r="I123" s="223"/>
      <c r="J123" s="224">
        <f>ROUND(I123*H123,2)</f>
        <v>0</v>
      </c>
      <c r="K123" s="220" t="s">
        <v>136</v>
      </c>
      <c r="L123" s="44"/>
      <c r="M123" s="225" t="s">
        <v>1</v>
      </c>
      <c r="N123" s="226" t="s">
        <v>44</v>
      </c>
      <c r="O123" s="91"/>
      <c r="P123" s="227">
        <f>O123*H123</f>
        <v>0</v>
      </c>
      <c r="Q123" s="227">
        <v>0.42368</v>
      </c>
      <c r="R123" s="227">
        <f>Q123*H123</f>
        <v>0.42368</v>
      </c>
      <c r="S123" s="227">
        <v>0</v>
      </c>
      <c r="T123" s="228">
        <f>S123*H123</f>
        <v>0</v>
      </c>
      <c r="U123" s="38"/>
      <c r="V123" s="38"/>
      <c r="W123" s="38"/>
      <c r="X123" s="38"/>
      <c r="Y123" s="38"/>
      <c r="Z123" s="38"/>
      <c r="AA123" s="38"/>
      <c r="AB123" s="38"/>
      <c r="AC123" s="38"/>
      <c r="AD123" s="38"/>
      <c r="AE123" s="38"/>
      <c r="AR123" s="229" t="s">
        <v>137</v>
      </c>
      <c r="AT123" s="229" t="s">
        <v>132</v>
      </c>
      <c r="AU123" s="229" t="s">
        <v>89</v>
      </c>
      <c r="AY123" s="17" t="s">
        <v>130</v>
      </c>
      <c r="BE123" s="230">
        <f>IF(N123="základní",J123,0)</f>
        <v>0</v>
      </c>
      <c r="BF123" s="230">
        <f>IF(N123="snížená",J123,0)</f>
        <v>0</v>
      </c>
      <c r="BG123" s="230">
        <f>IF(N123="zákl. přenesená",J123,0)</f>
        <v>0</v>
      </c>
      <c r="BH123" s="230">
        <f>IF(N123="sníž. přenesená",J123,0)</f>
        <v>0</v>
      </c>
      <c r="BI123" s="230">
        <f>IF(N123="nulová",J123,0)</f>
        <v>0</v>
      </c>
      <c r="BJ123" s="17" t="s">
        <v>87</v>
      </c>
      <c r="BK123" s="230">
        <f>ROUND(I123*H123,2)</f>
        <v>0</v>
      </c>
      <c r="BL123" s="17" t="s">
        <v>137</v>
      </c>
      <c r="BM123" s="229" t="s">
        <v>611</v>
      </c>
    </row>
    <row r="124" s="2" customFormat="1">
      <c r="A124" s="38"/>
      <c r="B124" s="39"/>
      <c r="C124" s="40"/>
      <c r="D124" s="231" t="s">
        <v>139</v>
      </c>
      <c r="E124" s="40"/>
      <c r="F124" s="232" t="s">
        <v>295</v>
      </c>
      <c r="G124" s="40"/>
      <c r="H124" s="40"/>
      <c r="I124" s="233"/>
      <c r="J124" s="40"/>
      <c r="K124" s="40"/>
      <c r="L124" s="44"/>
      <c r="M124" s="234"/>
      <c r="N124" s="235"/>
      <c r="O124" s="91"/>
      <c r="P124" s="91"/>
      <c r="Q124" s="91"/>
      <c r="R124" s="91"/>
      <c r="S124" s="91"/>
      <c r="T124" s="92"/>
      <c r="U124" s="38"/>
      <c r="V124" s="38"/>
      <c r="W124" s="38"/>
      <c r="X124" s="38"/>
      <c r="Y124" s="38"/>
      <c r="Z124" s="38"/>
      <c r="AA124" s="38"/>
      <c r="AB124" s="38"/>
      <c r="AC124" s="38"/>
      <c r="AD124" s="38"/>
      <c r="AE124" s="38"/>
      <c r="AT124" s="17" t="s">
        <v>139</v>
      </c>
      <c r="AU124" s="17" t="s">
        <v>89</v>
      </c>
    </row>
    <row r="125" s="2" customFormat="1" ht="14.4" customHeight="1">
      <c r="A125" s="38"/>
      <c r="B125" s="39"/>
      <c r="C125" s="258" t="s">
        <v>89</v>
      </c>
      <c r="D125" s="258" t="s">
        <v>278</v>
      </c>
      <c r="E125" s="259" t="s">
        <v>612</v>
      </c>
      <c r="F125" s="260" t="s">
        <v>613</v>
      </c>
      <c r="G125" s="261" t="s">
        <v>293</v>
      </c>
      <c r="H125" s="262">
        <v>57</v>
      </c>
      <c r="I125" s="263"/>
      <c r="J125" s="264">
        <f>ROUND(I125*H125,2)</f>
        <v>0</v>
      </c>
      <c r="K125" s="260" t="s">
        <v>136</v>
      </c>
      <c r="L125" s="265"/>
      <c r="M125" s="266" t="s">
        <v>1</v>
      </c>
      <c r="N125" s="267" t="s">
        <v>44</v>
      </c>
      <c r="O125" s="91"/>
      <c r="P125" s="227">
        <f>O125*H125</f>
        <v>0</v>
      </c>
      <c r="Q125" s="227">
        <v>0.050599999999999999</v>
      </c>
      <c r="R125" s="227">
        <f>Q125*H125</f>
        <v>2.8841999999999999</v>
      </c>
      <c r="S125" s="227">
        <v>0</v>
      </c>
      <c r="T125" s="228">
        <f>S125*H125</f>
        <v>0</v>
      </c>
      <c r="U125" s="38"/>
      <c r="V125" s="38"/>
      <c r="W125" s="38"/>
      <c r="X125" s="38"/>
      <c r="Y125" s="38"/>
      <c r="Z125" s="38"/>
      <c r="AA125" s="38"/>
      <c r="AB125" s="38"/>
      <c r="AC125" s="38"/>
      <c r="AD125" s="38"/>
      <c r="AE125" s="38"/>
      <c r="AR125" s="229" t="s">
        <v>171</v>
      </c>
      <c r="AT125" s="229" t="s">
        <v>278</v>
      </c>
      <c r="AU125" s="229" t="s">
        <v>89</v>
      </c>
      <c r="AY125" s="17" t="s">
        <v>130</v>
      </c>
      <c r="BE125" s="230">
        <f>IF(N125="základní",J125,0)</f>
        <v>0</v>
      </c>
      <c r="BF125" s="230">
        <f>IF(N125="snížená",J125,0)</f>
        <v>0</v>
      </c>
      <c r="BG125" s="230">
        <f>IF(N125="zákl. přenesená",J125,0)</f>
        <v>0</v>
      </c>
      <c r="BH125" s="230">
        <f>IF(N125="sníž. přenesená",J125,0)</f>
        <v>0</v>
      </c>
      <c r="BI125" s="230">
        <f>IF(N125="nulová",J125,0)</f>
        <v>0</v>
      </c>
      <c r="BJ125" s="17" t="s">
        <v>87</v>
      </c>
      <c r="BK125" s="230">
        <f>ROUND(I125*H125,2)</f>
        <v>0</v>
      </c>
      <c r="BL125" s="17" t="s">
        <v>137</v>
      </c>
      <c r="BM125" s="229" t="s">
        <v>614</v>
      </c>
    </row>
    <row r="126" s="2" customFormat="1" ht="14.4" customHeight="1">
      <c r="A126" s="38"/>
      <c r="B126" s="39"/>
      <c r="C126" s="218" t="s">
        <v>148</v>
      </c>
      <c r="D126" s="218" t="s">
        <v>132</v>
      </c>
      <c r="E126" s="219" t="s">
        <v>615</v>
      </c>
      <c r="F126" s="220" t="s">
        <v>616</v>
      </c>
      <c r="G126" s="221" t="s">
        <v>617</v>
      </c>
      <c r="H126" s="222">
        <v>1</v>
      </c>
      <c r="I126" s="223"/>
      <c r="J126" s="224">
        <f>ROUND(I126*H126,2)</f>
        <v>0</v>
      </c>
      <c r="K126" s="220" t="s">
        <v>1</v>
      </c>
      <c r="L126" s="44"/>
      <c r="M126" s="225" t="s">
        <v>1</v>
      </c>
      <c r="N126" s="226" t="s">
        <v>44</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137</v>
      </c>
      <c r="AT126" s="229" t="s">
        <v>132</v>
      </c>
      <c r="AU126" s="229" t="s">
        <v>89</v>
      </c>
      <c r="AY126" s="17" t="s">
        <v>130</v>
      </c>
      <c r="BE126" s="230">
        <f>IF(N126="základní",J126,0)</f>
        <v>0</v>
      </c>
      <c r="BF126" s="230">
        <f>IF(N126="snížená",J126,0)</f>
        <v>0</v>
      </c>
      <c r="BG126" s="230">
        <f>IF(N126="zákl. přenesená",J126,0)</f>
        <v>0</v>
      </c>
      <c r="BH126" s="230">
        <f>IF(N126="sníž. přenesená",J126,0)</f>
        <v>0</v>
      </c>
      <c r="BI126" s="230">
        <f>IF(N126="nulová",J126,0)</f>
        <v>0</v>
      </c>
      <c r="BJ126" s="17" t="s">
        <v>87</v>
      </c>
      <c r="BK126" s="230">
        <f>ROUND(I126*H126,2)</f>
        <v>0</v>
      </c>
      <c r="BL126" s="17" t="s">
        <v>137</v>
      </c>
      <c r="BM126" s="229" t="s">
        <v>618</v>
      </c>
    </row>
    <row r="127" s="13" customFormat="1">
      <c r="A127" s="13"/>
      <c r="B127" s="236"/>
      <c r="C127" s="237"/>
      <c r="D127" s="231" t="s">
        <v>141</v>
      </c>
      <c r="E127" s="238" t="s">
        <v>1</v>
      </c>
      <c r="F127" s="239" t="s">
        <v>619</v>
      </c>
      <c r="G127" s="237"/>
      <c r="H127" s="240">
        <v>1</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141</v>
      </c>
      <c r="AU127" s="246" t="s">
        <v>89</v>
      </c>
      <c r="AV127" s="13" t="s">
        <v>89</v>
      </c>
      <c r="AW127" s="13" t="s">
        <v>37</v>
      </c>
      <c r="AX127" s="13" t="s">
        <v>87</v>
      </c>
      <c r="AY127" s="246" t="s">
        <v>130</v>
      </c>
    </row>
    <row r="128" s="15" customFormat="1">
      <c r="A128" s="15"/>
      <c r="B128" s="271"/>
      <c r="C128" s="272"/>
      <c r="D128" s="231" t="s">
        <v>141</v>
      </c>
      <c r="E128" s="273" t="s">
        <v>1</v>
      </c>
      <c r="F128" s="274" t="s">
        <v>620</v>
      </c>
      <c r="G128" s="272"/>
      <c r="H128" s="273" t="s">
        <v>1</v>
      </c>
      <c r="I128" s="275"/>
      <c r="J128" s="272"/>
      <c r="K128" s="272"/>
      <c r="L128" s="276"/>
      <c r="M128" s="277"/>
      <c r="N128" s="278"/>
      <c r="O128" s="278"/>
      <c r="P128" s="278"/>
      <c r="Q128" s="278"/>
      <c r="R128" s="278"/>
      <c r="S128" s="278"/>
      <c r="T128" s="279"/>
      <c r="U128" s="15"/>
      <c r="V128" s="15"/>
      <c r="W128" s="15"/>
      <c r="X128" s="15"/>
      <c r="Y128" s="15"/>
      <c r="Z128" s="15"/>
      <c r="AA128" s="15"/>
      <c r="AB128" s="15"/>
      <c r="AC128" s="15"/>
      <c r="AD128" s="15"/>
      <c r="AE128" s="15"/>
      <c r="AT128" s="280" t="s">
        <v>141</v>
      </c>
      <c r="AU128" s="280" t="s">
        <v>89</v>
      </c>
      <c r="AV128" s="15" t="s">
        <v>87</v>
      </c>
      <c r="AW128" s="15" t="s">
        <v>37</v>
      </c>
      <c r="AX128" s="15" t="s">
        <v>79</v>
      </c>
      <c r="AY128" s="280" t="s">
        <v>130</v>
      </c>
    </row>
    <row r="129" s="15" customFormat="1">
      <c r="A129" s="15"/>
      <c r="B129" s="271"/>
      <c r="C129" s="272"/>
      <c r="D129" s="231" t="s">
        <v>141</v>
      </c>
      <c r="E129" s="273" t="s">
        <v>1</v>
      </c>
      <c r="F129" s="274" t="s">
        <v>621</v>
      </c>
      <c r="G129" s="272"/>
      <c r="H129" s="273" t="s">
        <v>1</v>
      </c>
      <c r="I129" s="275"/>
      <c r="J129" s="272"/>
      <c r="K129" s="272"/>
      <c r="L129" s="276"/>
      <c r="M129" s="277"/>
      <c r="N129" s="278"/>
      <c r="O129" s="278"/>
      <c r="P129" s="278"/>
      <c r="Q129" s="278"/>
      <c r="R129" s="278"/>
      <c r="S129" s="278"/>
      <c r="T129" s="279"/>
      <c r="U129" s="15"/>
      <c r="V129" s="15"/>
      <c r="W129" s="15"/>
      <c r="X129" s="15"/>
      <c r="Y129" s="15"/>
      <c r="Z129" s="15"/>
      <c r="AA129" s="15"/>
      <c r="AB129" s="15"/>
      <c r="AC129" s="15"/>
      <c r="AD129" s="15"/>
      <c r="AE129" s="15"/>
      <c r="AT129" s="280" t="s">
        <v>141</v>
      </c>
      <c r="AU129" s="280" t="s">
        <v>89</v>
      </c>
      <c r="AV129" s="15" t="s">
        <v>87</v>
      </c>
      <c r="AW129" s="15" t="s">
        <v>37</v>
      </c>
      <c r="AX129" s="15" t="s">
        <v>79</v>
      </c>
      <c r="AY129" s="280" t="s">
        <v>130</v>
      </c>
    </row>
    <row r="130" s="2" customFormat="1" ht="14.4" customHeight="1">
      <c r="A130" s="38"/>
      <c r="B130" s="39"/>
      <c r="C130" s="218" t="s">
        <v>137</v>
      </c>
      <c r="D130" s="218" t="s">
        <v>132</v>
      </c>
      <c r="E130" s="219" t="s">
        <v>622</v>
      </c>
      <c r="F130" s="220" t="s">
        <v>623</v>
      </c>
      <c r="G130" s="221" t="s">
        <v>617</v>
      </c>
      <c r="H130" s="222">
        <v>1</v>
      </c>
      <c r="I130" s="223"/>
      <c r="J130" s="224">
        <f>ROUND(I130*H130,2)</f>
        <v>0</v>
      </c>
      <c r="K130" s="220" t="s">
        <v>1</v>
      </c>
      <c r="L130" s="44"/>
      <c r="M130" s="225" t="s">
        <v>1</v>
      </c>
      <c r="N130" s="226" t="s">
        <v>44</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137</v>
      </c>
      <c r="AT130" s="229" t="s">
        <v>132</v>
      </c>
      <c r="AU130" s="229" t="s">
        <v>89</v>
      </c>
      <c r="AY130" s="17" t="s">
        <v>130</v>
      </c>
      <c r="BE130" s="230">
        <f>IF(N130="základní",J130,0)</f>
        <v>0</v>
      </c>
      <c r="BF130" s="230">
        <f>IF(N130="snížená",J130,0)</f>
        <v>0</v>
      </c>
      <c r="BG130" s="230">
        <f>IF(N130="zákl. přenesená",J130,0)</f>
        <v>0</v>
      </c>
      <c r="BH130" s="230">
        <f>IF(N130="sníž. přenesená",J130,0)</f>
        <v>0</v>
      </c>
      <c r="BI130" s="230">
        <f>IF(N130="nulová",J130,0)</f>
        <v>0</v>
      </c>
      <c r="BJ130" s="17" t="s">
        <v>87</v>
      </c>
      <c r="BK130" s="230">
        <f>ROUND(I130*H130,2)</f>
        <v>0</v>
      </c>
      <c r="BL130" s="17" t="s">
        <v>137</v>
      </c>
      <c r="BM130" s="229" t="s">
        <v>624</v>
      </c>
    </row>
    <row r="131" s="13" customFormat="1">
      <c r="A131" s="13"/>
      <c r="B131" s="236"/>
      <c r="C131" s="237"/>
      <c r="D131" s="231" t="s">
        <v>141</v>
      </c>
      <c r="E131" s="238" t="s">
        <v>1</v>
      </c>
      <c r="F131" s="239" t="s">
        <v>619</v>
      </c>
      <c r="G131" s="237"/>
      <c r="H131" s="240">
        <v>1</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141</v>
      </c>
      <c r="AU131" s="246" t="s">
        <v>89</v>
      </c>
      <c r="AV131" s="13" t="s">
        <v>89</v>
      </c>
      <c r="AW131" s="13" t="s">
        <v>37</v>
      </c>
      <c r="AX131" s="13" t="s">
        <v>87</v>
      </c>
      <c r="AY131" s="246" t="s">
        <v>130</v>
      </c>
    </row>
    <row r="132" s="15" customFormat="1">
      <c r="A132" s="15"/>
      <c r="B132" s="271"/>
      <c r="C132" s="272"/>
      <c r="D132" s="231" t="s">
        <v>141</v>
      </c>
      <c r="E132" s="273" t="s">
        <v>1</v>
      </c>
      <c r="F132" s="274" t="s">
        <v>625</v>
      </c>
      <c r="G132" s="272"/>
      <c r="H132" s="273" t="s">
        <v>1</v>
      </c>
      <c r="I132" s="275"/>
      <c r="J132" s="272"/>
      <c r="K132" s="272"/>
      <c r="L132" s="276"/>
      <c r="M132" s="277"/>
      <c r="N132" s="278"/>
      <c r="O132" s="278"/>
      <c r="P132" s="278"/>
      <c r="Q132" s="278"/>
      <c r="R132" s="278"/>
      <c r="S132" s="278"/>
      <c r="T132" s="279"/>
      <c r="U132" s="15"/>
      <c r="V132" s="15"/>
      <c r="W132" s="15"/>
      <c r="X132" s="15"/>
      <c r="Y132" s="15"/>
      <c r="Z132" s="15"/>
      <c r="AA132" s="15"/>
      <c r="AB132" s="15"/>
      <c r="AC132" s="15"/>
      <c r="AD132" s="15"/>
      <c r="AE132" s="15"/>
      <c r="AT132" s="280" t="s">
        <v>141</v>
      </c>
      <c r="AU132" s="280" t="s">
        <v>89</v>
      </c>
      <c r="AV132" s="15" t="s">
        <v>87</v>
      </c>
      <c r="AW132" s="15" t="s">
        <v>37</v>
      </c>
      <c r="AX132" s="15" t="s">
        <v>79</v>
      </c>
      <c r="AY132" s="280" t="s">
        <v>130</v>
      </c>
    </row>
    <row r="133" s="15" customFormat="1">
      <c r="A133" s="15"/>
      <c r="B133" s="271"/>
      <c r="C133" s="272"/>
      <c r="D133" s="231" t="s">
        <v>141</v>
      </c>
      <c r="E133" s="273" t="s">
        <v>1</v>
      </c>
      <c r="F133" s="274" t="s">
        <v>626</v>
      </c>
      <c r="G133" s="272"/>
      <c r="H133" s="273" t="s">
        <v>1</v>
      </c>
      <c r="I133" s="275"/>
      <c r="J133" s="272"/>
      <c r="K133" s="272"/>
      <c r="L133" s="276"/>
      <c r="M133" s="277"/>
      <c r="N133" s="278"/>
      <c r="O133" s="278"/>
      <c r="P133" s="278"/>
      <c r="Q133" s="278"/>
      <c r="R133" s="278"/>
      <c r="S133" s="278"/>
      <c r="T133" s="279"/>
      <c r="U133" s="15"/>
      <c r="V133" s="15"/>
      <c r="W133" s="15"/>
      <c r="X133" s="15"/>
      <c r="Y133" s="15"/>
      <c r="Z133" s="15"/>
      <c r="AA133" s="15"/>
      <c r="AB133" s="15"/>
      <c r="AC133" s="15"/>
      <c r="AD133" s="15"/>
      <c r="AE133" s="15"/>
      <c r="AT133" s="280" t="s">
        <v>141</v>
      </c>
      <c r="AU133" s="280" t="s">
        <v>89</v>
      </c>
      <c r="AV133" s="15" t="s">
        <v>87</v>
      </c>
      <c r="AW133" s="15" t="s">
        <v>37</v>
      </c>
      <c r="AX133" s="15" t="s">
        <v>79</v>
      </c>
      <c r="AY133" s="280" t="s">
        <v>130</v>
      </c>
    </row>
    <row r="134" s="2" customFormat="1" ht="14.4" customHeight="1">
      <c r="A134" s="38"/>
      <c r="B134" s="39"/>
      <c r="C134" s="218" t="s">
        <v>157</v>
      </c>
      <c r="D134" s="218" t="s">
        <v>132</v>
      </c>
      <c r="E134" s="219" t="s">
        <v>627</v>
      </c>
      <c r="F134" s="220" t="s">
        <v>628</v>
      </c>
      <c r="G134" s="221" t="s">
        <v>617</v>
      </c>
      <c r="H134" s="222">
        <v>1</v>
      </c>
      <c r="I134" s="223"/>
      <c r="J134" s="224">
        <f>ROUND(I134*H134,2)</f>
        <v>0</v>
      </c>
      <c r="K134" s="220" t="s">
        <v>1</v>
      </c>
      <c r="L134" s="44"/>
      <c r="M134" s="225" t="s">
        <v>1</v>
      </c>
      <c r="N134" s="226" t="s">
        <v>44</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137</v>
      </c>
      <c r="AT134" s="229" t="s">
        <v>132</v>
      </c>
      <c r="AU134" s="229" t="s">
        <v>89</v>
      </c>
      <c r="AY134" s="17" t="s">
        <v>130</v>
      </c>
      <c r="BE134" s="230">
        <f>IF(N134="základní",J134,0)</f>
        <v>0</v>
      </c>
      <c r="BF134" s="230">
        <f>IF(N134="snížená",J134,0)</f>
        <v>0</v>
      </c>
      <c r="BG134" s="230">
        <f>IF(N134="zákl. přenesená",J134,0)</f>
        <v>0</v>
      </c>
      <c r="BH134" s="230">
        <f>IF(N134="sníž. přenesená",J134,0)</f>
        <v>0</v>
      </c>
      <c r="BI134" s="230">
        <f>IF(N134="nulová",J134,0)</f>
        <v>0</v>
      </c>
      <c r="BJ134" s="17" t="s">
        <v>87</v>
      </c>
      <c r="BK134" s="230">
        <f>ROUND(I134*H134,2)</f>
        <v>0</v>
      </c>
      <c r="BL134" s="17" t="s">
        <v>137</v>
      </c>
      <c r="BM134" s="229" t="s">
        <v>629</v>
      </c>
    </row>
    <row r="135" s="13" customFormat="1">
      <c r="A135" s="13"/>
      <c r="B135" s="236"/>
      <c r="C135" s="237"/>
      <c r="D135" s="231" t="s">
        <v>141</v>
      </c>
      <c r="E135" s="238" t="s">
        <v>1</v>
      </c>
      <c r="F135" s="239" t="s">
        <v>619</v>
      </c>
      <c r="G135" s="237"/>
      <c r="H135" s="240">
        <v>1</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141</v>
      </c>
      <c r="AU135" s="246" t="s">
        <v>89</v>
      </c>
      <c r="AV135" s="13" t="s">
        <v>89</v>
      </c>
      <c r="AW135" s="13" t="s">
        <v>37</v>
      </c>
      <c r="AX135" s="13" t="s">
        <v>87</v>
      </c>
      <c r="AY135" s="246" t="s">
        <v>130</v>
      </c>
    </row>
    <row r="136" s="15" customFormat="1">
      <c r="A136" s="15"/>
      <c r="B136" s="271"/>
      <c r="C136" s="272"/>
      <c r="D136" s="231" t="s">
        <v>141</v>
      </c>
      <c r="E136" s="273" t="s">
        <v>1</v>
      </c>
      <c r="F136" s="274" t="s">
        <v>630</v>
      </c>
      <c r="G136" s="272"/>
      <c r="H136" s="273" t="s">
        <v>1</v>
      </c>
      <c r="I136" s="275"/>
      <c r="J136" s="272"/>
      <c r="K136" s="272"/>
      <c r="L136" s="276"/>
      <c r="M136" s="277"/>
      <c r="N136" s="278"/>
      <c r="O136" s="278"/>
      <c r="P136" s="278"/>
      <c r="Q136" s="278"/>
      <c r="R136" s="278"/>
      <c r="S136" s="278"/>
      <c r="T136" s="279"/>
      <c r="U136" s="15"/>
      <c r="V136" s="15"/>
      <c r="W136" s="15"/>
      <c r="X136" s="15"/>
      <c r="Y136" s="15"/>
      <c r="Z136" s="15"/>
      <c r="AA136" s="15"/>
      <c r="AB136" s="15"/>
      <c r="AC136" s="15"/>
      <c r="AD136" s="15"/>
      <c r="AE136" s="15"/>
      <c r="AT136" s="280" t="s">
        <v>141</v>
      </c>
      <c r="AU136" s="280" t="s">
        <v>89</v>
      </c>
      <c r="AV136" s="15" t="s">
        <v>87</v>
      </c>
      <c r="AW136" s="15" t="s">
        <v>37</v>
      </c>
      <c r="AX136" s="15" t="s">
        <v>79</v>
      </c>
      <c r="AY136" s="280" t="s">
        <v>130</v>
      </c>
    </row>
    <row r="137" s="15" customFormat="1">
      <c r="A137" s="15"/>
      <c r="B137" s="271"/>
      <c r="C137" s="272"/>
      <c r="D137" s="231" t="s">
        <v>141</v>
      </c>
      <c r="E137" s="273" t="s">
        <v>1</v>
      </c>
      <c r="F137" s="274" t="s">
        <v>631</v>
      </c>
      <c r="G137" s="272"/>
      <c r="H137" s="273" t="s">
        <v>1</v>
      </c>
      <c r="I137" s="275"/>
      <c r="J137" s="272"/>
      <c r="K137" s="272"/>
      <c r="L137" s="276"/>
      <c r="M137" s="277"/>
      <c r="N137" s="278"/>
      <c r="O137" s="278"/>
      <c r="P137" s="278"/>
      <c r="Q137" s="278"/>
      <c r="R137" s="278"/>
      <c r="S137" s="278"/>
      <c r="T137" s="279"/>
      <c r="U137" s="15"/>
      <c r="V137" s="15"/>
      <c r="W137" s="15"/>
      <c r="X137" s="15"/>
      <c r="Y137" s="15"/>
      <c r="Z137" s="15"/>
      <c r="AA137" s="15"/>
      <c r="AB137" s="15"/>
      <c r="AC137" s="15"/>
      <c r="AD137" s="15"/>
      <c r="AE137" s="15"/>
      <c r="AT137" s="280" t="s">
        <v>141</v>
      </c>
      <c r="AU137" s="280" t="s">
        <v>89</v>
      </c>
      <c r="AV137" s="15" t="s">
        <v>87</v>
      </c>
      <c r="AW137" s="15" t="s">
        <v>37</v>
      </c>
      <c r="AX137" s="15" t="s">
        <v>79</v>
      </c>
      <c r="AY137" s="280" t="s">
        <v>130</v>
      </c>
    </row>
    <row r="138" s="2" customFormat="1" ht="14.4" customHeight="1">
      <c r="A138" s="38"/>
      <c r="B138" s="39"/>
      <c r="C138" s="218" t="s">
        <v>372</v>
      </c>
      <c r="D138" s="218" t="s">
        <v>132</v>
      </c>
      <c r="E138" s="219" t="s">
        <v>632</v>
      </c>
      <c r="F138" s="220" t="s">
        <v>633</v>
      </c>
      <c r="G138" s="221" t="s">
        <v>617</v>
      </c>
      <c r="H138" s="222">
        <v>1</v>
      </c>
      <c r="I138" s="223"/>
      <c r="J138" s="224">
        <f>ROUND(I138*H138,2)</f>
        <v>0</v>
      </c>
      <c r="K138" s="220" t="s">
        <v>1</v>
      </c>
      <c r="L138" s="44"/>
      <c r="M138" s="225" t="s">
        <v>1</v>
      </c>
      <c r="N138" s="226" t="s">
        <v>44</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137</v>
      </c>
      <c r="AT138" s="229" t="s">
        <v>132</v>
      </c>
      <c r="AU138" s="229" t="s">
        <v>89</v>
      </c>
      <c r="AY138" s="17" t="s">
        <v>130</v>
      </c>
      <c r="BE138" s="230">
        <f>IF(N138="základní",J138,0)</f>
        <v>0</v>
      </c>
      <c r="BF138" s="230">
        <f>IF(N138="snížená",J138,0)</f>
        <v>0</v>
      </c>
      <c r="BG138" s="230">
        <f>IF(N138="zákl. přenesená",J138,0)</f>
        <v>0</v>
      </c>
      <c r="BH138" s="230">
        <f>IF(N138="sníž. přenesená",J138,0)</f>
        <v>0</v>
      </c>
      <c r="BI138" s="230">
        <f>IF(N138="nulová",J138,0)</f>
        <v>0</v>
      </c>
      <c r="BJ138" s="17" t="s">
        <v>87</v>
      </c>
      <c r="BK138" s="230">
        <f>ROUND(I138*H138,2)</f>
        <v>0</v>
      </c>
      <c r="BL138" s="17" t="s">
        <v>137</v>
      </c>
      <c r="BM138" s="229" t="s">
        <v>634</v>
      </c>
    </row>
    <row r="139" s="13" customFormat="1">
      <c r="A139" s="13"/>
      <c r="B139" s="236"/>
      <c r="C139" s="237"/>
      <c r="D139" s="231" t="s">
        <v>141</v>
      </c>
      <c r="E139" s="238" t="s">
        <v>1</v>
      </c>
      <c r="F139" s="239" t="s">
        <v>619</v>
      </c>
      <c r="G139" s="237"/>
      <c r="H139" s="240">
        <v>1</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141</v>
      </c>
      <c r="AU139" s="246" t="s">
        <v>89</v>
      </c>
      <c r="AV139" s="13" t="s">
        <v>89</v>
      </c>
      <c r="AW139" s="13" t="s">
        <v>37</v>
      </c>
      <c r="AX139" s="13" t="s">
        <v>87</v>
      </c>
      <c r="AY139" s="246" t="s">
        <v>130</v>
      </c>
    </row>
    <row r="140" s="2" customFormat="1" ht="14.4" customHeight="1">
      <c r="A140" s="38"/>
      <c r="B140" s="39"/>
      <c r="C140" s="218" t="s">
        <v>161</v>
      </c>
      <c r="D140" s="218" t="s">
        <v>132</v>
      </c>
      <c r="E140" s="219" t="s">
        <v>635</v>
      </c>
      <c r="F140" s="220" t="s">
        <v>636</v>
      </c>
      <c r="G140" s="221" t="s">
        <v>617</v>
      </c>
      <c r="H140" s="222">
        <v>1</v>
      </c>
      <c r="I140" s="223"/>
      <c r="J140" s="224">
        <f>ROUND(I140*H140,2)</f>
        <v>0</v>
      </c>
      <c r="K140" s="220" t="s">
        <v>1</v>
      </c>
      <c r="L140" s="44"/>
      <c r="M140" s="225" t="s">
        <v>1</v>
      </c>
      <c r="N140" s="226" t="s">
        <v>44</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137</v>
      </c>
      <c r="AT140" s="229" t="s">
        <v>132</v>
      </c>
      <c r="AU140" s="229" t="s">
        <v>89</v>
      </c>
      <c r="AY140" s="17" t="s">
        <v>130</v>
      </c>
      <c r="BE140" s="230">
        <f>IF(N140="základní",J140,0)</f>
        <v>0</v>
      </c>
      <c r="BF140" s="230">
        <f>IF(N140="snížená",J140,0)</f>
        <v>0</v>
      </c>
      <c r="BG140" s="230">
        <f>IF(N140="zákl. přenesená",J140,0)</f>
        <v>0</v>
      </c>
      <c r="BH140" s="230">
        <f>IF(N140="sníž. přenesená",J140,0)</f>
        <v>0</v>
      </c>
      <c r="BI140" s="230">
        <f>IF(N140="nulová",J140,0)</f>
        <v>0</v>
      </c>
      <c r="BJ140" s="17" t="s">
        <v>87</v>
      </c>
      <c r="BK140" s="230">
        <f>ROUND(I140*H140,2)</f>
        <v>0</v>
      </c>
      <c r="BL140" s="17" t="s">
        <v>137</v>
      </c>
      <c r="BM140" s="229" t="s">
        <v>637</v>
      </c>
    </row>
    <row r="141" s="13" customFormat="1">
      <c r="A141" s="13"/>
      <c r="B141" s="236"/>
      <c r="C141" s="237"/>
      <c r="D141" s="231" t="s">
        <v>141</v>
      </c>
      <c r="E141" s="238" t="s">
        <v>1</v>
      </c>
      <c r="F141" s="239" t="s">
        <v>619</v>
      </c>
      <c r="G141" s="237"/>
      <c r="H141" s="240">
        <v>1</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141</v>
      </c>
      <c r="AU141" s="246" t="s">
        <v>89</v>
      </c>
      <c r="AV141" s="13" t="s">
        <v>89</v>
      </c>
      <c r="AW141" s="13" t="s">
        <v>37</v>
      </c>
      <c r="AX141" s="13" t="s">
        <v>87</v>
      </c>
      <c r="AY141" s="246" t="s">
        <v>130</v>
      </c>
    </row>
    <row r="142" s="15" customFormat="1">
      <c r="A142" s="15"/>
      <c r="B142" s="271"/>
      <c r="C142" s="272"/>
      <c r="D142" s="231" t="s">
        <v>141</v>
      </c>
      <c r="E142" s="273" t="s">
        <v>1</v>
      </c>
      <c r="F142" s="274" t="s">
        <v>638</v>
      </c>
      <c r="G142" s="272"/>
      <c r="H142" s="273" t="s">
        <v>1</v>
      </c>
      <c r="I142" s="275"/>
      <c r="J142" s="272"/>
      <c r="K142" s="272"/>
      <c r="L142" s="276"/>
      <c r="M142" s="277"/>
      <c r="N142" s="278"/>
      <c r="O142" s="278"/>
      <c r="P142" s="278"/>
      <c r="Q142" s="278"/>
      <c r="R142" s="278"/>
      <c r="S142" s="278"/>
      <c r="T142" s="279"/>
      <c r="U142" s="15"/>
      <c r="V142" s="15"/>
      <c r="W142" s="15"/>
      <c r="X142" s="15"/>
      <c r="Y142" s="15"/>
      <c r="Z142" s="15"/>
      <c r="AA142" s="15"/>
      <c r="AB142" s="15"/>
      <c r="AC142" s="15"/>
      <c r="AD142" s="15"/>
      <c r="AE142" s="15"/>
      <c r="AT142" s="280" t="s">
        <v>141</v>
      </c>
      <c r="AU142" s="280" t="s">
        <v>89</v>
      </c>
      <c r="AV142" s="15" t="s">
        <v>87</v>
      </c>
      <c r="AW142" s="15" t="s">
        <v>37</v>
      </c>
      <c r="AX142" s="15" t="s">
        <v>79</v>
      </c>
      <c r="AY142" s="280" t="s">
        <v>130</v>
      </c>
    </row>
    <row r="143" s="15" customFormat="1">
      <c r="A143" s="15"/>
      <c r="B143" s="271"/>
      <c r="C143" s="272"/>
      <c r="D143" s="231" t="s">
        <v>141</v>
      </c>
      <c r="E143" s="273" t="s">
        <v>1</v>
      </c>
      <c r="F143" s="274" t="s">
        <v>631</v>
      </c>
      <c r="G143" s="272"/>
      <c r="H143" s="273" t="s">
        <v>1</v>
      </c>
      <c r="I143" s="275"/>
      <c r="J143" s="272"/>
      <c r="K143" s="272"/>
      <c r="L143" s="276"/>
      <c r="M143" s="277"/>
      <c r="N143" s="278"/>
      <c r="O143" s="278"/>
      <c r="P143" s="278"/>
      <c r="Q143" s="278"/>
      <c r="R143" s="278"/>
      <c r="S143" s="278"/>
      <c r="T143" s="279"/>
      <c r="U143" s="15"/>
      <c r="V143" s="15"/>
      <c r="W143" s="15"/>
      <c r="X143" s="15"/>
      <c r="Y143" s="15"/>
      <c r="Z143" s="15"/>
      <c r="AA143" s="15"/>
      <c r="AB143" s="15"/>
      <c r="AC143" s="15"/>
      <c r="AD143" s="15"/>
      <c r="AE143" s="15"/>
      <c r="AT143" s="280" t="s">
        <v>141</v>
      </c>
      <c r="AU143" s="280" t="s">
        <v>89</v>
      </c>
      <c r="AV143" s="15" t="s">
        <v>87</v>
      </c>
      <c r="AW143" s="15" t="s">
        <v>37</v>
      </c>
      <c r="AX143" s="15" t="s">
        <v>79</v>
      </c>
      <c r="AY143" s="280" t="s">
        <v>130</v>
      </c>
    </row>
    <row r="144" s="2" customFormat="1" ht="14.4" customHeight="1">
      <c r="A144" s="38"/>
      <c r="B144" s="39"/>
      <c r="C144" s="218" t="s">
        <v>165</v>
      </c>
      <c r="D144" s="218" t="s">
        <v>132</v>
      </c>
      <c r="E144" s="219" t="s">
        <v>639</v>
      </c>
      <c r="F144" s="220" t="s">
        <v>640</v>
      </c>
      <c r="G144" s="221" t="s">
        <v>617</v>
      </c>
      <c r="H144" s="222">
        <v>1</v>
      </c>
      <c r="I144" s="223"/>
      <c r="J144" s="224">
        <f>ROUND(I144*H144,2)</f>
        <v>0</v>
      </c>
      <c r="K144" s="220" t="s">
        <v>1</v>
      </c>
      <c r="L144" s="44"/>
      <c r="M144" s="225" t="s">
        <v>1</v>
      </c>
      <c r="N144" s="226" t="s">
        <v>44</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137</v>
      </c>
      <c r="AT144" s="229" t="s">
        <v>132</v>
      </c>
      <c r="AU144" s="229" t="s">
        <v>89</v>
      </c>
      <c r="AY144" s="17" t="s">
        <v>130</v>
      </c>
      <c r="BE144" s="230">
        <f>IF(N144="základní",J144,0)</f>
        <v>0</v>
      </c>
      <c r="BF144" s="230">
        <f>IF(N144="snížená",J144,0)</f>
        <v>0</v>
      </c>
      <c r="BG144" s="230">
        <f>IF(N144="zákl. přenesená",J144,0)</f>
        <v>0</v>
      </c>
      <c r="BH144" s="230">
        <f>IF(N144="sníž. přenesená",J144,0)</f>
        <v>0</v>
      </c>
      <c r="BI144" s="230">
        <f>IF(N144="nulová",J144,0)</f>
        <v>0</v>
      </c>
      <c r="BJ144" s="17" t="s">
        <v>87</v>
      </c>
      <c r="BK144" s="230">
        <f>ROUND(I144*H144,2)</f>
        <v>0</v>
      </c>
      <c r="BL144" s="17" t="s">
        <v>137</v>
      </c>
      <c r="BM144" s="229" t="s">
        <v>641</v>
      </c>
    </row>
    <row r="145" s="13" customFormat="1">
      <c r="A145" s="13"/>
      <c r="B145" s="236"/>
      <c r="C145" s="237"/>
      <c r="D145" s="231" t="s">
        <v>141</v>
      </c>
      <c r="E145" s="238" t="s">
        <v>1</v>
      </c>
      <c r="F145" s="239" t="s">
        <v>619</v>
      </c>
      <c r="G145" s="237"/>
      <c r="H145" s="240">
        <v>1</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141</v>
      </c>
      <c r="AU145" s="246" t="s">
        <v>89</v>
      </c>
      <c r="AV145" s="13" t="s">
        <v>89</v>
      </c>
      <c r="AW145" s="13" t="s">
        <v>37</v>
      </c>
      <c r="AX145" s="13" t="s">
        <v>87</v>
      </c>
      <c r="AY145" s="246" t="s">
        <v>130</v>
      </c>
    </row>
    <row r="146" s="15" customFormat="1">
      <c r="A146" s="15"/>
      <c r="B146" s="271"/>
      <c r="C146" s="272"/>
      <c r="D146" s="231" t="s">
        <v>141</v>
      </c>
      <c r="E146" s="273" t="s">
        <v>1</v>
      </c>
      <c r="F146" s="274" t="s">
        <v>638</v>
      </c>
      <c r="G146" s="272"/>
      <c r="H146" s="273" t="s">
        <v>1</v>
      </c>
      <c r="I146" s="275"/>
      <c r="J146" s="272"/>
      <c r="K146" s="272"/>
      <c r="L146" s="276"/>
      <c r="M146" s="277"/>
      <c r="N146" s="278"/>
      <c r="O146" s="278"/>
      <c r="P146" s="278"/>
      <c r="Q146" s="278"/>
      <c r="R146" s="278"/>
      <c r="S146" s="278"/>
      <c r="T146" s="279"/>
      <c r="U146" s="15"/>
      <c r="V146" s="15"/>
      <c r="W146" s="15"/>
      <c r="X146" s="15"/>
      <c r="Y146" s="15"/>
      <c r="Z146" s="15"/>
      <c r="AA146" s="15"/>
      <c r="AB146" s="15"/>
      <c r="AC146" s="15"/>
      <c r="AD146" s="15"/>
      <c r="AE146" s="15"/>
      <c r="AT146" s="280" t="s">
        <v>141</v>
      </c>
      <c r="AU146" s="280" t="s">
        <v>89</v>
      </c>
      <c r="AV146" s="15" t="s">
        <v>87</v>
      </c>
      <c r="AW146" s="15" t="s">
        <v>37</v>
      </c>
      <c r="AX146" s="15" t="s">
        <v>79</v>
      </c>
      <c r="AY146" s="280" t="s">
        <v>130</v>
      </c>
    </row>
    <row r="147" s="15" customFormat="1">
      <c r="A147" s="15"/>
      <c r="B147" s="271"/>
      <c r="C147" s="272"/>
      <c r="D147" s="231" t="s">
        <v>141</v>
      </c>
      <c r="E147" s="273" t="s">
        <v>1</v>
      </c>
      <c r="F147" s="274" t="s">
        <v>631</v>
      </c>
      <c r="G147" s="272"/>
      <c r="H147" s="273" t="s">
        <v>1</v>
      </c>
      <c r="I147" s="275"/>
      <c r="J147" s="272"/>
      <c r="K147" s="272"/>
      <c r="L147" s="276"/>
      <c r="M147" s="277"/>
      <c r="N147" s="278"/>
      <c r="O147" s="278"/>
      <c r="P147" s="278"/>
      <c r="Q147" s="278"/>
      <c r="R147" s="278"/>
      <c r="S147" s="278"/>
      <c r="T147" s="279"/>
      <c r="U147" s="15"/>
      <c r="V147" s="15"/>
      <c r="W147" s="15"/>
      <c r="X147" s="15"/>
      <c r="Y147" s="15"/>
      <c r="Z147" s="15"/>
      <c r="AA147" s="15"/>
      <c r="AB147" s="15"/>
      <c r="AC147" s="15"/>
      <c r="AD147" s="15"/>
      <c r="AE147" s="15"/>
      <c r="AT147" s="280" t="s">
        <v>141</v>
      </c>
      <c r="AU147" s="280" t="s">
        <v>89</v>
      </c>
      <c r="AV147" s="15" t="s">
        <v>87</v>
      </c>
      <c r="AW147" s="15" t="s">
        <v>37</v>
      </c>
      <c r="AX147" s="15" t="s">
        <v>79</v>
      </c>
      <c r="AY147" s="280" t="s">
        <v>130</v>
      </c>
    </row>
    <row r="148" s="2" customFormat="1" ht="14.4" customHeight="1">
      <c r="A148" s="38"/>
      <c r="B148" s="39"/>
      <c r="C148" s="218" t="s">
        <v>171</v>
      </c>
      <c r="D148" s="218" t="s">
        <v>132</v>
      </c>
      <c r="E148" s="219" t="s">
        <v>642</v>
      </c>
      <c r="F148" s="220" t="s">
        <v>643</v>
      </c>
      <c r="G148" s="221" t="s">
        <v>617</v>
      </c>
      <c r="H148" s="222">
        <v>1</v>
      </c>
      <c r="I148" s="223"/>
      <c r="J148" s="224">
        <f>ROUND(I148*H148,2)</f>
        <v>0</v>
      </c>
      <c r="K148" s="220" t="s">
        <v>1</v>
      </c>
      <c r="L148" s="44"/>
      <c r="M148" s="225" t="s">
        <v>1</v>
      </c>
      <c r="N148" s="226" t="s">
        <v>44</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137</v>
      </c>
      <c r="AT148" s="229" t="s">
        <v>132</v>
      </c>
      <c r="AU148" s="229" t="s">
        <v>89</v>
      </c>
      <c r="AY148" s="17" t="s">
        <v>130</v>
      </c>
      <c r="BE148" s="230">
        <f>IF(N148="základní",J148,0)</f>
        <v>0</v>
      </c>
      <c r="BF148" s="230">
        <f>IF(N148="snížená",J148,0)</f>
        <v>0</v>
      </c>
      <c r="BG148" s="230">
        <f>IF(N148="zákl. přenesená",J148,0)</f>
        <v>0</v>
      </c>
      <c r="BH148" s="230">
        <f>IF(N148="sníž. přenesená",J148,0)</f>
        <v>0</v>
      </c>
      <c r="BI148" s="230">
        <f>IF(N148="nulová",J148,0)</f>
        <v>0</v>
      </c>
      <c r="BJ148" s="17" t="s">
        <v>87</v>
      </c>
      <c r="BK148" s="230">
        <f>ROUND(I148*H148,2)</f>
        <v>0</v>
      </c>
      <c r="BL148" s="17" t="s">
        <v>137</v>
      </c>
      <c r="BM148" s="229" t="s">
        <v>644</v>
      </c>
    </row>
    <row r="149" s="13" customFormat="1">
      <c r="A149" s="13"/>
      <c r="B149" s="236"/>
      <c r="C149" s="237"/>
      <c r="D149" s="231" t="s">
        <v>141</v>
      </c>
      <c r="E149" s="238" t="s">
        <v>1</v>
      </c>
      <c r="F149" s="239" t="s">
        <v>619</v>
      </c>
      <c r="G149" s="237"/>
      <c r="H149" s="240">
        <v>1</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141</v>
      </c>
      <c r="AU149" s="246" t="s">
        <v>89</v>
      </c>
      <c r="AV149" s="13" t="s">
        <v>89</v>
      </c>
      <c r="AW149" s="13" t="s">
        <v>37</v>
      </c>
      <c r="AX149" s="13" t="s">
        <v>87</v>
      </c>
      <c r="AY149" s="246" t="s">
        <v>130</v>
      </c>
    </row>
    <row r="150" s="15" customFormat="1">
      <c r="A150" s="15"/>
      <c r="B150" s="271"/>
      <c r="C150" s="272"/>
      <c r="D150" s="231" t="s">
        <v>141</v>
      </c>
      <c r="E150" s="273" t="s">
        <v>1</v>
      </c>
      <c r="F150" s="274" t="s">
        <v>645</v>
      </c>
      <c r="G150" s="272"/>
      <c r="H150" s="273" t="s">
        <v>1</v>
      </c>
      <c r="I150" s="275"/>
      <c r="J150" s="272"/>
      <c r="K150" s="272"/>
      <c r="L150" s="276"/>
      <c r="M150" s="277"/>
      <c r="N150" s="278"/>
      <c r="O150" s="278"/>
      <c r="P150" s="278"/>
      <c r="Q150" s="278"/>
      <c r="R150" s="278"/>
      <c r="S150" s="278"/>
      <c r="T150" s="279"/>
      <c r="U150" s="15"/>
      <c r="V150" s="15"/>
      <c r="W150" s="15"/>
      <c r="X150" s="15"/>
      <c r="Y150" s="15"/>
      <c r="Z150" s="15"/>
      <c r="AA150" s="15"/>
      <c r="AB150" s="15"/>
      <c r="AC150" s="15"/>
      <c r="AD150" s="15"/>
      <c r="AE150" s="15"/>
      <c r="AT150" s="280" t="s">
        <v>141</v>
      </c>
      <c r="AU150" s="280" t="s">
        <v>89</v>
      </c>
      <c r="AV150" s="15" t="s">
        <v>87</v>
      </c>
      <c r="AW150" s="15" t="s">
        <v>37</v>
      </c>
      <c r="AX150" s="15" t="s">
        <v>79</v>
      </c>
      <c r="AY150" s="280" t="s">
        <v>130</v>
      </c>
    </row>
    <row r="151" s="15" customFormat="1">
      <c r="A151" s="15"/>
      <c r="B151" s="271"/>
      <c r="C151" s="272"/>
      <c r="D151" s="231" t="s">
        <v>141</v>
      </c>
      <c r="E151" s="273" t="s">
        <v>1</v>
      </c>
      <c r="F151" s="274" t="s">
        <v>621</v>
      </c>
      <c r="G151" s="272"/>
      <c r="H151" s="273" t="s">
        <v>1</v>
      </c>
      <c r="I151" s="275"/>
      <c r="J151" s="272"/>
      <c r="K151" s="272"/>
      <c r="L151" s="276"/>
      <c r="M151" s="277"/>
      <c r="N151" s="278"/>
      <c r="O151" s="278"/>
      <c r="P151" s="278"/>
      <c r="Q151" s="278"/>
      <c r="R151" s="278"/>
      <c r="S151" s="278"/>
      <c r="T151" s="279"/>
      <c r="U151" s="15"/>
      <c r="V151" s="15"/>
      <c r="W151" s="15"/>
      <c r="X151" s="15"/>
      <c r="Y151" s="15"/>
      <c r="Z151" s="15"/>
      <c r="AA151" s="15"/>
      <c r="AB151" s="15"/>
      <c r="AC151" s="15"/>
      <c r="AD151" s="15"/>
      <c r="AE151" s="15"/>
      <c r="AT151" s="280" t="s">
        <v>141</v>
      </c>
      <c r="AU151" s="280" t="s">
        <v>89</v>
      </c>
      <c r="AV151" s="15" t="s">
        <v>87</v>
      </c>
      <c r="AW151" s="15" t="s">
        <v>37</v>
      </c>
      <c r="AX151" s="15" t="s">
        <v>79</v>
      </c>
      <c r="AY151" s="280" t="s">
        <v>130</v>
      </c>
    </row>
    <row r="152" s="2" customFormat="1" ht="14.4" customHeight="1">
      <c r="A152" s="38"/>
      <c r="B152" s="39"/>
      <c r="C152" s="218" t="s">
        <v>176</v>
      </c>
      <c r="D152" s="218" t="s">
        <v>132</v>
      </c>
      <c r="E152" s="219" t="s">
        <v>646</v>
      </c>
      <c r="F152" s="220" t="s">
        <v>647</v>
      </c>
      <c r="G152" s="221" t="s">
        <v>617</v>
      </c>
      <c r="H152" s="222">
        <v>1</v>
      </c>
      <c r="I152" s="223"/>
      <c r="J152" s="224">
        <f>ROUND(I152*H152,2)</f>
        <v>0</v>
      </c>
      <c r="K152" s="220" t="s">
        <v>1</v>
      </c>
      <c r="L152" s="44"/>
      <c r="M152" s="225" t="s">
        <v>1</v>
      </c>
      <c r="N152" s="226" t="s">
        <v>44</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137</v>
      </c>
      <c r="AT152" s="229" t="s">
        <v>132</v>
      </c>
      <c r="AU152" s="229" t="s">
        <v>89</v>
      </c>
      <c r="AY152" s="17" t="s">
        <v>130</v>
      </c>
      <c r="BE152" s="230">
        <f>IF(N152="základní",J152,0)</f>
        <v>0</v>
      </c>
      <c r="BF152" s="230">
        <f>IF(N152="snížená",J152,0)</f>
        <v>0</v>
      </c>
      <c r="BG152" s="230">
        <f>IF(N152="zákl. přenesená",J152,0)</f>
        <v>0</v>
      </c>
      <c r="BH152" s="230">
        <f>IF(N152="sníž. přenesená",J152,0)</f>
        <v>0</v>
      </c>
      <c r="BI152" s="230">
        <f>IF(N152="nulová",J152,0)</f>
        <v>0</v>
      </c>
      <c r="BJ152" s="17" t="s">
        <v>87</v>
      </c>
      <c r="BK152" s="230">
        <f>ROUND(I152*H152,2)</f>
        <v>0</v>
      </c>
      <c r="BL152" s="17" t="s">
        <v>137</v>
      </c>
      <c r="BM152" s="229" t="s">
        <v>648</v>
      </c>
    </row>
    <row r="153" s="13" customFormat="1">
      <c r="A153" s="13"/>
      <c r="B153" s="236"/>
      <c r="C153" s="237"/>
      <c r="D153" s="231" t="s">
        <v>141</v>
      </c>
      <c r="E153" s="238" t="s">
        <v>1</v>
      </c>
      <c r="F153" s="239" t="s">
        <v>619</v>
      </c>
      <c r="G153" s="237"/>
      <c r="H153" s="240">
        <v>1</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141</v>
      </c>
      <c r="AU153" s="246" t="s">
        <v>89</v>
      </c>
      <c r="AV153" s="13" t="s">
        <v>89</v>
      </c>
      <c r="AW153" s="13" t="s">
        <v>37</v>
      </c>
      <c r="AX153" s="13" t="s">
        <v>87</v>
      </c>
      <c r="AY153" s="246" t="s">
        <v>130</v>
      </c>
    </row>
    <row r="154" s="15" customFormat="1">
      <c r="A154" s="15"/>
      <c r="B154" s="271"/>
      <c r="C154" s="272"/>
      <c r="D154" s="231" t="s">
        <v>141</v>
      </c>
      <c r="E154" s="273" t="s">
        <v>1</v>
      </c>
      <c r="F154" s="274" t="s">
        <v>649</v>
      </c>
      <c r="G154" s="272"/>
      <c r="H154" s="273" t="s">
        <v>1</v>
      </c>
      <c r="I154" s="275"/>
      <c r="J154" s="272"/>
      <c r="K154" s="272"/>
      <c r="L154" s="276"/>
      <c r="M154" s="277"/>
      <c r="N154" s="278"/>
      <c r="O154" s="278"/>
      <c r="P154" s="278"/>
      <c r="Q154" s="278"/>
      <c r="R154" s="278"/>
      <c r="S154" s="278"/>
      <c r="T154" s="279"/>
      <c r="U154" s="15"/>
      <c r="V154" s="15"/>
      <c r="W154" s="15"/>
      <c r="X154" s="15"/>
      <c r="Y154" s="15"/>
      <c r="Z154" s="15"/>
      <c r="AA154" s="15"/>
      <c r="AB154" s="15"/>
      <c r="AC154" s="15"/>
      <c r="AD154" s="15"/>
      <c r="AE154" s="15"/>
      <c r="AT154" s="280" t="s">
        <v>141</v>
      </c>
      <c r="AU154" s="280" t="s">
        <v>89</v>
      </c>
      <c r="AV154" s="15" t="s">
        <v>87</v>
      </c>
      <c r="AW154" s="15" t="s">
        <v>37</v>
      </c>
      <c r="AX154" s="15" t="s">
        <v>79</v>
      </c>
      <c r="AY154" s="280" t="s">
        <v>130</v>
      </c>
    </row>
    <row r="155" s="15" customFormat="1">
      <c r="A155" s="15"/>
      <c r="B155" s="271"/>
      <c r="C155" s="272"/>
      <c r="D155" s="231" t="s">
        <v>141</v>
      </c>
      <c r="E155" s="273" t="s">
        <v>1</v>
      </c>
      <c r="F155" s="274" t="s">
        <v>650</v>
      </c>
      <c r="G155" s="272"/>
      <c r="H155" s="273" t="s">
        <v>1</v>
      </c>
      <c r="I155" s="275"/>
      <c r="J155" s="272"/>
      <c r="K155" s="272"/>
      <c r="L155" s="276"/>
      <c r="M155" s="277"/>
      <c r="N155" s="278"/>
      <c r="O155" s="278"/>
      <c r="P155" s="278"/>
      <c r="Q155" s="278"/>
      <c r="R155" s="278"/>
      <c r="S155" s="278"/>
      <c r="T155" s="279"/>
      <c r="U155" s="15"/>
      <c r="V155" s="15"/>
      <c r="W155" s="15"/>
      <c r="X155" s="15"/>
      <c r="Y155" s="15"/>
      <c r="Z155" s="15"/>
      <c r="AA155" s="15"/>
      <c r="AB155" s="15"/>
      <c r="AC155" s="15"/>
      <c r="AD155" s="15"/>
      <c r="AE155" s="15"/>
      <c r="AT155" s="280" t="s">
        <v>141</v>
      </c>
      <c r="AU155" s="280" t="s">
        <v>89</v>
      </c>
      <c r="AV155" s="15" t="s">
        <v>87</v>
      </c>
      <c r="AW155" s="15" t="s">
        <v>37</v>
      </c>
      <c r="AX155" s="15" t="s">
        <v>79</v>
      </c>
      <c r="AY155" s="280" t="s">
        <v>130</v>
      </c>
    </row>
    <row r="156" s="2" customFormat="1" ht="14.4" customHeight="1">
      <c r="A156" s="38"/>
      <c r="B156" s="39"/>
      <c r="C156" s="218" t="s">
        <v>377</v>
      </c>
      <c r="D156" s="218" t="s">
        <v>132</v>
      </c>
      <c r="E156" s="219" t="s">
        <v>651</v>
      </c>
      <c r="F156" s="220" t="s">
        <v>652</v>
      </c>
      <c r="G156" s="221" t="s">
        <v>617</v>
      </c>
      <c r="H156" s="222">
        <v>1</v>
      </c>
      <c r="I156" s="223"/>
      <c r="J156" s="224">
        <f>ROUND(I156*H156,2)</f>
        <v>0</v>
      </c>
      <c r="K156" s="220" t="s">
        <v>1</v>
      </c>
      <c r="L156" s="44"/>
      <c r="M156" s="225" t="s">
        <v>1</v>
      </c>
      <c r="N156" s="226" t="s">
        <v>44</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137</v>
      </c>
      <c r="AT156" s="229" t="s">
        <v>132</v>
      </c>
      <c r="AU156" s="229" t="s">
        <v>89</v>
      </c>
      <c r="AY156" s="17" t="s">
        <v>130</v>
      </c>
      <c r="BE156" s="230">
        <f>IF(N156="základní",J156,0)</f>
        <v>0</v>
      </c>
      <c r="BF156" s="230">
        <f>IF(N156="snížená",J156,0)</f>
        <v>0</v>
      </c>
      <c r="BG156" s="230">
        <f>IF(N156="zákl. přenesená",J156,0)</f>
        <v>0</v>
      </c>
      <c r="BH156" s="230">
        <f>IF(N156="sníž. přenesená",J156,0)</f>
        <v>0</v>
      </c>
      <c r="BI156" s="230">
        <f>IF(N156="nulová",J156,0)</f>
        <v>0</v>
      </c>
      <c r="BJ156" s="17" t="s">
        <v>87</v>
      </c>
      <c r="BK156" s="230">
        <f>ROUND(I156*H156,2)</f>
        <v>0</v>
      </c>
      <c r="BL156" s="17" t="s">
        <v>137</v>
      </c>
      <c r="BM156" s="229" t="s">
        <v>653</v>
      </c>
    </row>
    <row r="157" s="13" customFormat="1">
      <c r="A157" s="13"/>
      <c r="B157" s="236"/>
      <c r="C157" s="237"/>
      <c r="D157" s="231" t="s">
        <v>141</v>
      </c>
      <c r="E157" s="238" t="s">
        <v>1</v>
      </c>
      <c r="F157" s="239" t="s">
        <v>619</v>
      </c>
      <c r="G157" s="237"/>
      <c r="H157" s="240">
        <v>1</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141</v>
      </c>
      <c r="AU157" s="246" t="s">
        <v>89</v>
      </c>
      <c r="AV157" s="13" t="s">
        <v>89</v>
      </c>
      <c r="AW157" s="13" t="s">
        <v>37</v>
      </c>
      <c r="AX157" s="13" t="s">
        <v>87</v>
      </c>
      <c r="AY157" s="246" t="s">
        <v>130</v>
      </c>
    </row>
    <row r="158" s="2" customFormat="1" ht="14.4" customHeight="1">
      <c r="A158" s="38"/>
      <c r="B158" s="39"/>
      <c r="C158" s="218" t="s">
        <v>382</v>
      </c>
      <c r="D158" s="218" t="s">
        <v>132</v>
      </c>
      <c r="E158" s="219" t="s">
        <v>654</v>
      </c>
      <c r="F158" s="220" t="s">
        <v>655</v>
      </c>
      <c r="G158" s="221" t="s">
        <v>617</v>
      </c>
      <c r="H158" s="222">
        <v>1</v>
      </c>
      <c r="I158" s="223"/>
      <c r="J158" s="224">
        <f>ROUND(I158*H158,2)</f>
        <v>0</v>
      </c>
      <c r="K158" s="220" t="s">
        <v>1</v>
      </c>
      <c r="L158" s="44"/>
      <c r="M158" s="225" t="s">
        <v>1</v>
      </c>
      <c r="N158" s="226" t="s">
        <v>44</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137</v>
      </c>
      <c r="AT158" s="229" t="s">
        <v>132</v>
      </c>
      <c r="AU158" s="229" t="s">
        <v>89</v>
      </c>
      <c r="AY158" s="17" t="s">
        <v>130</v>
      </c>
      <c r="BE158" s="230">
        <f>IF(N158="základní",J158,0)</f>
        <v>0</v>
      </c>
      <c r="BF158" s="230">
        <f>IF(N158="snížená",J158,0)</f>
        <v>0</v>
      </c>
      <c r="BG158" s="230">
        <f>IF(N158="zákl. přenesená",J158,0)</f>
        <v>0</v>
      </c>
      <c r="BH158" s="230">
        <f>IF(N158="sníž. přenesená",J158,0)</f>
        <v>0</v>
      </c>
      <c r="BI158" s="230">
        <f>IF(N158="nulová",J158,0)</f>
        <v>0</v>
      </c>
      <c r="BJ158" s="17" t="s">
        <v>87</v>
      </c>
      <c r="BK158" s="230">
        <f>ROUND(I158*H158,2)</f>
        <v>0</v>
      </c>
      <c r="BL158" s="17" t="s">
        <v>137</v>
      </c>
      <c r="BM158" s="229" t="s">
        <v>656</v>
      </c>
    </row>
    <row r="159" s="13" customFormat="1">
      <c r="A159" s="13"/>
      <c r="B159" s="236"/>
      <c r="C159" s="237"/>
      <c r="D159" s="231" t="s">
        <v>141</v>
      </c>
      <c r="E159" s="238" t="s">
        <v>1</v>
      </c>
      <c r="F159" s="239" t="s">
        <v>619</v>
      </c>
      <c r="G159" s="237"/>
      <c r="H159" s="240">
        <v>1</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141</v>
      </c>
      <c r="AU159" s="246" t="s">
        <v>89</v>
      </c>
      <c r="AV159" s="13" t="s">
        <v>89</v>
      </c>
      <c r="AW159" s="13" t="s">
        <v>37</v>
      </c>
      <c r="AX159" s="13" t="s">
        <v>87</v>
      </c>
      <c r="AY159" s="246" t="s">
        <v>130</v>
      </c>
    </row>
    <row r="160" s="2" customFormat="1" ht="14.4" customHeight="1">
      <c r="A160" s="38"/>
      <c r="B160" s="39"/>
      <c r="C160" s="218" t="s">
        <v>386</v>
      </c>
      <c r="D160" s="218" t="s">
        <v>132</v>
      </c>
      <c r="E160" s="219" t="s">
        <v>657</v>
      </c>
      <c r="F160" s="220" t="s">
        <v>658</v>
      </c>
      <c r="G160" s="221" t="s">
        <v>617</v>
      </c>
      <c r="H160" s="222">
        <v>1</v>
      </c>
      <c r="I160" s="223"/>
      <c r="J160" s="224">
        <f>ROUND(I160*H160,2)</f>
        <v>0</v>
      </c>
      <c r="K160" s="220" t="s">
        <v>1</v>
      </c>
      <c r="L160" s="44"/>
      <c r="M160" s="225" t="s">
        <v>1</v>
      </c>
      <c r="N160" s="226" t="s">
        <v>44</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137</v>
      </c>
      <c r="AT160" s="229" t="s">
        <v>132</v>
      </c>
      <c r="AU160" s="229" t="s">
        <v>89</v>
      </c>
      <c r="AY160" s="17" t="s">
        <v>130</v>
      </c>
      <c r="BE160" s="230">
        <f>IF(N160="základní",J160,0)</f>
        <v>0</v>
      </c>
      <c r="BF160" s="230">
        <f>IF(N160="snížená",J160,0)</f>
        <v>0</v>
      </c>
      <c r="BG160" s="230">
        <f>IF(N160="zákl. přenesená",J160,0)</f>
        <v>0</v>
      </c>
      <c r="BH160" s="230">
        <f>IF(N160="sníž. přenesená",J160,0)</f>
        <v>0</v>
      </c>
      <c r="BI160" s="230">
        <f>IF(N160="nulová",J160,0)</f>
        <v>0</v>
      </c>
      <c r="BJ160" s="17" t="s">
        <v>87</v>
      </c>
      <c r="BK160" s="230">
        <f>ROUND(I160*H160,2)</f>
        <v>0</v>
      </c>
      <c r="BL160" s="17" t="s">
        <v>137</v>
      </c>
      <c r="BM160" s="229" t="s">
        <v>659</v>
      </c>
    </row>
    <row r="161" s="13" customFormat="1">
      <c r="A161" s="13"/>
      <c r="B161" s="236"/>
      <c r="C161" s="237"/>
      <c r="D161" s="231" t="s">
        <v>141</v>
      </c>
      <c r="E161" s="238" t="s">
        <v>1</v>
      </c>
      <c r="F161" s="239" t="s">
        <v>619</v>
      </c>
      <c r="G161" s="237"/>
      <c r="H161" s="240">
        <v>1</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141</v>
      </c>
      <c r="AU161" s="246" t="s">
        <v>89</v>
      </c>
      <c r="AV161" s="13" t="s">
        <v>89</v>
      </c>
      <c r="AW161" s="13" t="s">
        <v>37</v>
      </c>
      <c r="AX161" s="13" t="s">
        <v>87</v>
      </c>
      <c r="AY161" s="246" t="s">
        <v>130</v>
      </c>
    </row>
    <row r="162" s="15" customFormat="1">
      <c r="A162" s="15"/>
      <c r="B162" s="271"/>
      <c r="C162" s="272"/>
      <c r="D162" s="231" t="s">
        <v>141</v>
      </c>
      <c r="E162" s="273" t="s">
        <v>1</v>
      </c>
      <c r="F162" s="274" t="s">
        <v>660</v>
      </c>
      <c r="G162" s="272"/>
      <c r="H162" s="273" t="s">
        <v>1</v>
      </c>
      <c r="I162" s="275"/>
      <c r="J162" s="272"/>
      <c r="K162" s="272"/>
      <c r="L162" s="276"/>
      <c r="M162" s="277"/>
      <c r="N162" s="278"/>
      <c r="O162" s="278"/>
      <c r="P162" s="278"/>
      <c r="Q162" s="278"/>
      <c r="R162" s="278"/>
      <c r="S162" s="278"/>
      <c r="T162" s="279"/>
      <c r="U162" s="15"/>
      <c r="V162" s="15"/>
      <c r="W162" s="15"/>
      <c r="X162" s="15"/>
      <c r="Y162" s="15"/>
      <c r="Z162" s="15"/>
      <c r="AA162" s="15"/>
      <c r="AB162" s="15"/>
      <c r="AC162" s="15"/>
      <c r="AD162" s="15"/>
      <c r="AE162" s="15"/>
      <c r="AT162" s="280" t="s">
        <v>141</v>
      </c>
      <c r="AU162" s="280" t="s">
        <v>89</v>
      </c>
      <c r="AV162" s="15" t="s">
        <v>87</v>
      </c>
      <c r="AW162" s="15" t="s">
        <v>37</v>
      </c>
      <c r="AX162" s="15" t="s">
        <v>79</v>
      </c>
      <c r="AY162" s="280" t="s">
        <v>130</v>
      </c>
    </row>
    <row r="163" s="15" customFormat="1">
      <c r="A163" s="15"/>
      <c r="B163" s="271"/>
      <c r="C163" s="272"/>
      <c r="D163" s="231" t="s">
        <v>141</v>
      </c>
      <c r="E163" s="273" t="s">
        <v>1</v>
      </c>
      <c r="F163" s="274" t="s">
        <v>661</v>
      </c>
      <c r="G163" s="272"/>
      <c r="H163" s="273" t="s">
        <v>1</v>
      </c>
      <c r="I163" s="275"/>
      <c r="J163" s="272"/>
      <c r="K163" s="272"/>
      <c r="L163" s="276"/>
      <c r="M163" s="277"/>
      <c r="N163" s="278"/>
      <c r="O163" s="278"/>
      <c r="P163" s="278"/>
      <c r="Q163" s="278"/>
      <c r="R163" s="278"/>
      <c r="S163" s="278"/>
      <c r="T163" s="279"/>
      <c r="U163" s="15"/>
      <c r="V163" s="15"/>
      <c r="W163" s="15"/>
      <c r="X163" s="15"/>
      <c r="Y163" s="15"/>
      <c r="Z163" s="15"/>
      <c r="AA163" s="15"/>
      <c r="AB163" s="15"/>
      <c r="AC163" s="15"/>
      <c r="AD163" s="15"/>
      <c r="AE163" s="15"/>
      <c r="AT163" s="280" t="s">
        <v>141</v>
      </c>
      <c r="AU163" s="280" t="s">
        <v>89</v>
      </c>
      <c r="AV163" s="15" t="s">
        <v>87</v>
      </c>
      <c r="AW163" s="15" t="s">
        <v>37</v>
      </c>
      <c r="AX163" s="15" t="s">
        <v>79</v>
      </c>
      <c r="AY163" s="280" t="s">
        <v>130</v>
      </c>
    </row>
    <row r="164" s="2" customFormat="1" ht="14.4" customHeight="1">
      <c r="A164" s="38"/>
      <c r="B164" s="39"/>
      <c r="C164" s="218" t="s">
        <v>391</v>
      </c>
      <c r="D164" s="218" t="s">
        <v>132</v>
      </c>
      <c r="E164" s="219" t="s">
        <v>662</v>
      </c>
      <c r="F164" s="220" t="s">
        <v>663</v>
      </c>
      <c r="G164" s="221" t="s">
        <v>617</v>
      </c>
      <c r="H164" s="222">
        <v>1</v>
      </c>
      <c r="I164" s="223"/>
      <c r="J164" s="224">
        <f>ROUND(I164*H164,2)</f>
        <v>0</v>
      </c>
      <c r="K164" s="220" t="s">
        <v>1</v>
      </c>
      <c r="L164" s="44"/>
      <c r="M164" s="225" t="s">
        <v>1</v>
      </c>
      <c r="N164" s="226" t="s">
        <v>44</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137</v>
      </c>
      <c r="AT164" s="229" t="s">
        <v>132</v>
      </c>
      <c r="AU164" s="229" t="s">
        <v>89</v>
      </c>
      <c r="AY164" s="17" t="s">
        <v>130</v>
      </c>
      <c r="BE164" s="230">
        <f>IF(N164="základní",J164,0)</f>
        <v>0</v>
      </c>
      <c r="BF164" s="230">
        <f>IF(N164="snížená",J164,0)</f>
        <v>0</v>
      </c>
      <c r="BG164" s="230">
        <f>IF(N164="zákl. přenesená",J164,0)</f>
        <v>0</v>
      </c>
      <c r="BH164" s="230">
        <f>IF(N164="sníž. přenesená",J164,0)</f>
        <v>0</v>
      </c>
      <c r="BI164" s="230">
        <f>IF(N164="nulová",J164,0)</f>
        <v>0</v>
      </c>
      <c r="BJ164" s="17" t="s">
        <v>87</v>
      </c>
      <c r="BK164" s="230">
        <f>ROUND(I164*H164,2)</f>
        <v>0</v>
      </c>
      <c r="BL164" s="17" t="s">
        <v>137</v>
      </c>
      <c r="BM164" s="229" t="s">
        <v>664</v>
      </c>
    </row>
    <row r="165" s="13" customFormat="1">
      <c r="A165" s="13"/>
      <c r="B165" s="236"/>
      <c r="C165" s="237"/>
      <c r="D165" s="231" t="s">
        <v>141</v>
      </c>
      <c r="E165" s="238" t="s">
        <v>1</v>
      </c>
      <c r="F165" s="239" t="s">
        <v>619</v>
      </c>
      <c r="G165" s="237"/>
      <c r="H165" s="240">
        <v>1</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141</v>
      </c>
      <c r="AU165" s="246" t="s">
        <v>89</v>
      </c>
      <c r="AV165" s="13" t="s">
        <v>89</v>
      </c>
      <c r="AW165" s="13" t="s">
        <v>37</v>
      </c>
      <c r="AX165" s="13" t="s">
        <v>87</v>
      </c>
      <c r="AY165" s="246" t="s">
        <v>130</v>
      </c>
    </row>
    <row r="166" s="15" customFormat="1">
      <c r="A166" s="15"/>
      <c r="B166" s="271"/>
      <c r="C166" s="272"/>
      <c r="D166" s="231" t="s">
        <v>141</v>
      </c>
      <c r="E166" s="273" t="s">
        <v>1</v>
      </c>
      <c r="F166" s="274" t="s">
        <v>660</v>
      </c>
      <c r="G166" s="272"/>
      <c r="H166" s="273" t="s">
        <v>1</v>
      </c>
      <c r="I166" s="275"/>
      <c r="J166" s="272"/>
      <c r="K166" s="272"/>
      <c r="L166" s="276"/>
      <c r="M166" s="277"/>
      <c r="N166" s="278"/>
      <c r="O166" s="278"/>
      <c r="P166" s="278"/>
      <c r="Q166" s="278"/>
      <c r="R166" s="278"/>
      <c r="S166" s="278"/>
      <c r="T166" s="279"/>
      <c r="U166" s="15"/>
      <c r="V166" s="15"/>
      <c r="W166" s="15"/>
      <c r="X166" s="15"/>
      <c r="Y166" s="15"/>
      <c r="Z166" s="15"/>
      <c r="AA166" s="15"/>
      <c r="AB166" s="15"/>
      <c r="AC166" s="15"/>
      <c r="AD166" s="15"/>
      <c r="AE166" s="15"/>
      <c r="AT166" s="280" t="s">
        <v>141</v>
      </c>
      <c r="AU166" s="280" t="s">
        <v>89</v>
      </c>
      <c r="AV166" s="15" t="s">
        <v>87</v>
      </c>
      <c r="AW166" s="15" t="s">
        <v>37</v>
      </c>
      <c r="AX166" s="15" t="s">
        <v>79</v>
      </c>
      <c r="AY166" s="280" t="s">
        <v>130</v>
      </c>
    </row>
    <row r="167" s="15" customFormat="1">
      <c r="A167" s="15"/>
      <c r="B167" s="271"/>
      <c r="C167" s="272"/>
      <c r="D167" s="231" t="s">
        <v>141</v>
      </c>
      <c r="E167" s="273" t="s">
        <v>1</v>
      </c>
      <c r="F167" s="274" t="s">
        <v>631</v>
      </c>
      <c r="G167" s="272"/>
      <c r="H167" s="273" t="s">
        <v>1</v>
      </c>
      <c r="I167" s="275"/>
      <c r="J167" s="272"/>
      <c r="K167" s="272"/>
      <c r="L167" s="276"/>
      <c r="M167" s="277"/>
      <c r="N167" s="278"/>
      <c r="O167" s="278"/>
      <c r="P167" s="278"/>
      <c r="Q167" s="278"/>
      <c r="R167" s="278"/>
      <c r="S167" s="278"/>
      <c r="T167" s="279"/>
      <c r="U167" s="15"/>
      <c r="V167" s="15"/>
      <c r="W167" s="15"/>
      <c r="X167" s="15"/>
      <c r="Y167" s="15"/>
      <c r="Z167" s="15"/>
      <c r="AA167" s="15"/>
      <c r="AB167" s="15"/>
      <c r="AC167" s="15"/>
      <c r="AD167" s="15"/>
      <c r="AE167" s="15"/>
      <c r="AT167" s="280" t="s">
        <v>141</v>
      </c>
      <c r="AU167" s="280" t="s">
        <v>89</v>
      </c>
      <c r="AV167" s="15" t="s">
        <v>87</v>
      </c>
      <c r="AW167" s="15" t="s">
        <v>37</v>
      </c>
      <c r="AX167" s="15" t="s">
        <v>79</v>
      </c>
      <c r="AY167" s="280" t="s">
        <v>130</v>
      </c>
    </row>
    <row r="168" s="2" customFormat="1" ht="14.4" customHeight="1">
      <c r="A168" s="38"/>
      <c r="B168" s="39"/>
      <c r="C168" s="218" t="s">
        <v>395</v>
      </c>
      <c r="D168" s="218" t="s">
        <v>132</v>
      </c>
      <c r="E168" s="219" t="s">
        <v>665</v>
      </c>
      <c r="F168" s="220" t="s">
        <v>666</v>
      </c>
      <c r="G168" s="221" t="s">
        <v>617</v>
      </c>
      <c r="H168" s="222">
        <v>1</v>
      </c>
      <c r="I168" s="223"/>
      <c r="J168" s="224">
        <f>ROUND(I168*H168,2)</f>
        <v>0</v>
      </c>
      <c r="K168" s="220" t="s">
        <v>1</v>
      </c>
      <c r="L168" s="44"/>
      <c r="M168" s="225" t="s">
        <v>1</v>
      </c>
      <c r="N168" s="226" t="s">
        <v>44</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137</v>
      </c>
      <c r="AT168" s="229" t="s">
        <v>132</v>
      </c>
      <c r="AU168" s="229" t="s">
        <v>89</v>
      </c>
      <c r="AY168" s="17" t="s">
        <v>130</v>
      </c>
      <c r="BE168" s="230">
        <f>IF(N168="základní",J168,0)</f>
        <v>0</v>
      </c>
      <c r="BF168" s="230">
        <f>IF(N168="snížená",J168,0)</f>
        <v>0</v>
      </c>
      <c r="BG168" s="230">
        <f>IF(N168="zákl. přenesená",J168,0)</f>
        <v>0</v>
      </c>
      <c r="BH168" s="230">
        <f>IF(N168="sníž. přenesená",J168,0)</f>
        <v>0</v>
      </c>
      <c r="BI168" s="230">
        <f>IF(N168="nulová",J168,0)</f>
        <v>0</v>
      </c>
      <c r="BJ168" s="17" t="s">
        <v>87</v>
      </c>
      <c r="BK168" s="230">
        <f>ROUND(I168*H168,2)</f>
        <v>0</v>
      </c>
      <c r="BL168" s="17" t="s">
        <v>137</v>
      </c>
      <c r="BM168" s="229" t="s">
        <v>667</v>
      </c>
    </row>
    <row r="169" s="13" customFormat="1">
      <c r="A169" s="13"/>
      <c r="B169" s="236"/>
      <c r="C169" s="237"/>
      <c r="D169" s="231" t="s">
        <v>141</v>
      </c>
      <c r="E169" s="238" t="s">
        <v>1</v>
      </c>
      <c r="F169" s="239" t="s">
        <v>619</v>
      </c>
      <c r="G169" s="237"/>
      <c r="H169" s="240">
        <v>1</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141</v>
      </c>
      <c r="AU169" s="246" t="s">
        <v>89</v>
      </c>
      <c r="AV169" s="13" t="s">
        <v>89</v>
      </c>
      <c r="AW169" s="13" t="s">
        <v>37</v>
      </c>
      <c r="AX169" s="13" t="s">
        <v>87</v>
      </c>
      <c r="AY169" s="246" t="s">
        <v>130</v>
      </c>
    </row>
    <row r="170" s="15" customFormat="1">
      <c r="A170" s="15"/>
      <c r="B170" s="271"/>
      <c r="C170" s="272"/>
      <c r="D170" s="231" t="s">
        <v>141</v>
      </c>
      <c r="E170" s="273" t="s">
        <v>1</v>
      </c>
      <c r="F170" s="274" t="s">
        <v>660</v>
      </c>
      <c r="G170" s="272"/>
      <c r="H170" s="273" t="s">
        <v>1</v>
      </c>
      <c r="I170" s="275"/>
      <c r="J170" s="272"/>
      <c r="K170" s="272"/>
      <c r="L170" s="276"/>
      <c r="M170" s="277"/>
      <c r="N170" s="278"/>
      <c r="O170" s="278"/>
      <c r="P170" s="278"/>
      <c r="Q170" s="278"/>
      <c r="R170" s="278"/>
      <c r="S170" s="278"/>
      <c r="T170" s="279"/>
      <c r="U170" s="15"/>
      <c r="V170" s="15"/>
      <c r="W170" s="15"/>
      <c r="X170" s="15"/>
      <c r="Y170" s="15"/>
      <c r="Z170" s="15"/>
      <c r="AA170" s="15"/>
      <c r="AB170" s="15"/>
      <c r="AC170" s="15"/>
      <c r="AD170" s="15"/>
      <c r="AE170" s="15"/>
      <c r="AT170" s="280" t="s">
        <v>141</v>
      </c>
      <c r="AU170" s="280" t="s">
        <v>89</v>
      </c>
      <c r="AV170" s="15" t="s">
        <v>87</v>
      </c>
      <c r="AW170" s="15" t="s">
        <v>37</v>
      </c>
      <c r="AX170" s="15" t="s">
        <v>79</v>
      </c>
      <c r="AY170" s="280" t="s">
        <v>130</v>
      </c>
    </row>
    <row r="171" s="15" customFormat="1">
      <c r="A171" s="15"/>
      <c r="B171" s="271"/>
      <c r="C171" s="272"/>
      <c r="D171" s="231" t="s">
        <v>141</v>
      </c>
      <c r="E171" s="273" t="s">
        <v>1</v>
      </c>
      <c r="F171" s="274" t="s">
        <v>668</v>
      </c>
      <c r="G171" s="272"/>
      <c r="H171" s="273" t="s">
        <v>1</v>
      </c>
      <c r="I171" s="275"/>
      <c r="J171" s="272"/>
      <c r="K171" s="272"/>
      <c r="L171" s="276"/>
      <c r="M171" s="277"/>
      <c r="N171" s="278"/>
      <c r="O171" s="278"/>
      <c r="P171" s="278"/>
      <c r="Q171" s="278"/>
      <c r="R171" s="278"/>
      <c r="S171" s="278"/>
      <c r="T171" s="279"/>
      <c r="U171" s="15"/>
      <c r="V171" s="15"/>
      <c r="W171" s="15"/>
      <c r="X171" s="15"/>
      <c r="Y171" s="15"/>
      <c r="Z171" s="15"/>
      <c r="AA171" s="15"/>
      <c r="AB171" s="15"/>
      <c r="AC171" s="15"/>
      <c r="AD171" s="15"/>
      <c r="AE171" s="15"/>
      <c r="AT171" s="280" t="s">
        <v>141</v>
      </c>
      <c r="AU171" s="280" t="s">
        <v>89</v>
      </c>
      <c r="AV171" s="15" t="s">
        <v>87</v>
      </c>
      <c r="AW171" s="15" t="s">
        <v>37</v>
      </c>
      <c r="AX171" s="15" t="s">
        <v>79</v>
      </c>
      <c r="AY171" s="280" t="s">
        <v>130</v>
      </c>
    </row>
    <row r="172" s="2" customFormat="1" ht="14.4" customHeight="1">
      <c r="A172" s="38"/>
      <c r="B172" s="39"/>
      <c r="C172" s="218" t="s">
        <v>400</v>
      </c>
      <c r="D172" s="218" t="s">
        <v>132</v>
      </c>
      <c r="E172" s="219" t="s">
        <v>669</v>
      </c>
      <c r="F172" s="220" t="s">
        <v>670</v>
      </c>
      <c r="G172" s="221" t="s">
        <v>617</v>
      </c>
      <c r="H172" s="222">
        <v>1</v>
      </c>
      <c r="I172" s="223"/>
      <c r="J172" s="224">
        <f>ROUND(I172*H172,2)</f>
        <v>0</v>
      </c>
      <c r="K172" s="220" t="s">
        <v>1</v>
      </c>
      <c r="L172" s="44"/>
      <c r="M172" s="225" t="s">
        <v>1</v>
      </c>
      <c r="N172" s="226" t="s">
        <v>44</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137</v>
      </c>
      <c r="AT172" s="229" t="s">
        <v>132</v>
      </c>
      <c r="AU172" s="229" t="s">
        <v>89</v>
      </c>
      <c r="AY172" s="17" t="s">
        <v>130</v>
      </c>
      <c r="BE172" s="230">
        <f>IF(N172="základní",J172,0)</f>
        <v>0</v>
      </c>
      <c r="BF172" s="230">
        <f>IF(N172="snížená",J172,0)</f>
        <v>0</v>
      </c>
      <c r="BG172" s="230">
        <f>IF(N172="zákl. přenesená",J172,0)</f>
        <v>0</v>
      </c>
      <c r="BH172" s="230">
        <f>IF(N172="sníž. přenesená",J172,0)</f>
        <v>0</v>
      </c>
      <c r="BI172" s="230">
        <f>IF(N172="nulová",J172,0)</f>
        <v>0</v>
      </c>
      <c r="BJ172" s="17" t="s">
        <v>87</v>
      </c>
      <c r="BK172" s="230">
        <f>ROUND(I172*H172,2)</f>
        <v>0</v>
      </c>
      <c r="BL172" s="17" t="s">
        <v>137</v>
      </c>
      <c r="BM172" s="229" t="s">
        <v>671</v>
      </c>
    </row>
    <row r="173" s="13" customFormat="1">
      <c r="A173" s="13"/>
      <c r="B173" s="236"/>
      <c r="C173" s="237"/>
      <c r="D173" s="231" t="s">
        <v>141</v>
      </c>
      <c r="E173" s="238" t="s">
        <v>1</v>
      </c>
      <c r="F173" s="239" t="s">
        <v>619</v>
      </c>
      <c r="G173" s="237"/>
      <c r="H173" s="240">
        <v>1</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141</v>
      </c>
      <c r="AU173" s="246" t="s">
        <v>89</v>
      </c>
      <c r="AV173" s="13" t="s">
        <v>89</v>
      </c>
      <c r="AW173" s="13" t="s">
        <v>37</v>
      </c>
      <c r="AX173" s="13" t="s">
        <v>87</v>
      </c>
      <c r="AY173" s="246" t="s">
        <v>130</v>
      </c>
    </row>
    <row r="174" s="15" customFormat="1">
      <c r="A174" s="15"/>
      <c r="B174" s="271"/>
      <c r="C174" s="272"/>
      <c r="D174" s="231" t="s">
        <v>141</v>
      </c>
      <c r="E174" s="273" t="s">
        <v>1</v>
      </c>
      <c r="F174" s="274" t="s">
        <v>672</v>
      </c>
      <c r="G174" s="272"/>
      <c r="H174" s="273" t="s">
        <v>1</v>
      </c>
      <c r="I174" s="275"/>
      <c r="J174" s="272"/>
      <c r="K174" s="272"/>
      <c r="L174" s="276"/>
      <c r="M174" s="277"/>
      <c r="N174" s="278"/>
      <c r="O174" s="278"/>
      <c r="P174" s="278"/>
      <c r="Q174" s="278"/>
      <c r="R174" s="278"/>
      <c r="S174" s="278"/>
      <c r="T174" s="279"/>
      <c r="U174" s="15"/>
      <c r="V174" s="15"/>
      <c r="W174" s="15"/>
      <c r="X174" s="15"/>
      <c r="Y174" s="15"/>
      <c r="Z174" s="15"/>
      <c r="AA174" s="15"/>
      <c r="AB174" s="15"/>
      <c r="AC174" s="15"/>
      <c r="AD174" s="15"/>
      <c r="AE174" s="15"/>
      <c r="AT174" s="280" t="s">
        <v>141</v>
      </c>
      <c r="AU174" s="280" t="s">
        <v>89</v>
      </c>
      <c r="AV174" s="15" t="s">
        <v>87</v>
      </c>
      <c r="AW174" s="15" t="s">
        <v>37</v>
      </c>
      <c r="AX174" s="15" t="s">
        <v>79</v>
      </c>
      <c r="AY174" s="280" t="s">
        <v>130</v>
      </c>
    </row>
    <row r="175" s="2" customFormat="1" ht="14.4" customHeight="1">
      <c r="A175" s="38"/>
      <c r="B175" s="39"/>
      <c r="C175" s="218" t="s">
        <v>409</v>
      </c>
      <c r="D175" s="218" t="s">
        <v>132</v>
      </c>
      <c r="E175" s="219" t="s">
        <v>673</v>
      </c>
      <c r="F175" s="220" t="s">
        <v>674</v>
      </c>
      <c r="G175" s="221" t="s">
        <v>617</v>
      </c>
      <c r="H175" s="222">
        <v>1</v>
      </c>
      <c r="I175" s="223"/>
      <c r="J175" s="224">
        <f>ROUND(I175*H175,2)</f>
        <v>0</v>
      </c>
      <c r="K175" s="220" t="s">
        <v>1</v>
      </c>
      <c r="L175" s="44"/>
      <c r="M175" s="225" t="s">
        <v>1</v>
      </c>
      <c r="N175" s="226" t="s">
        <v>44</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137</v>
      </c>
      <c r="AT175" s="229" t="s">
        <v>132</v>
      </c>
      <c r="AU175" s="229" t="s">
        <v>89</v>
      </c>
      <c r="AY175" s="17" t="s">
        <v>130</v>
      </c>
      <c r="BE175" s="230">
        <f>IF(N175="základní",J175,0)</f>
        <v>0</v>
      </c>
      <c r="BF175" s="230">
        <f>IF(N175="snížená",J175,0)</f>
        <v>0</v>
      </c>
      <c r="BG175" s="230">
        <f>IF(N175="zákl. přenesená",J175,0)</f>
        <v>0</v>
      </c>
      <c r="BH175" s="230">
        <f>IF(N175="sníž. přenesená",J175,0)</f>
        <v>0</v>
      </c>
      <c r="BI175" s="230">
        <f>IF(N175="nulová",J175,0)</f>
        <v>0</v>
      </c>
      <c r="BJ175" s="17" t="s">
        <v>87</v>
      </c>
      <c r="BK175" s="230">
        <f>ROUND(I175*H175,2)</f>
        <v>0</v>
      </c>
      <c r="BL175" s="17" t="s">
        <v>137</v>
      </c>
      <c r="BM175" s="229" t="s">
        <v>675</v>
      </c>
    </row>
    <row r="176" s="13" customFormat="1">
      <c r="A176" s="13"/>
      <c r="B176" s="236"/>
      <c r="C176" s="237"/>
      <c r="D176" s="231" t="s">
        <v>141</v>
      </c>
      <c r="E176" s="238" t="s">
        <v>1</v>
      </c>
      <c r="F176" s="239" t="s">
        <v>619</v>
      </c>
      <c r="G176" s="237"/>
      <c r="H176" s="240">
        <v>1</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141</v>
      </c>
      <c r="AU176" s="246" t="s">
        <v>89</v>
      </c>
      <c r="AV176" s="13" t="s">
        <v>89</v>
      </c>
      <c r="AW176" s="13" t="s">
        <v>37</v>
      </c>
      <c r="AX176" s="13" t="s">
        <v>87</v>
      </c>
      <c r="AY176" s="246" t="s">
        <v>130</v>
      </c>
    </row>
    <row r="177" s="15" customFormat="1">
      <c r="A177" s="15"/>
      <c r="B177" s="271"/>
      <c r="C177" s="272"/>
      <c r="D177" s="231" t="s">
        <v>141</v>
      </c>
      <c r="E177" s="273" t="s">
        <v>1</v>
      </c>
      <c r="F177" s="274" t="s">
        <v>676</v>
      </c>
      <c r="G177" s="272"/>
      <c r="H177" s="273" t="s">
        <v>1</v>
      </c>
      <c r="I177" s="275"/>
      <c r="J177" s="272"/>
      <c r="K177" s="272"/>
      <c r="L177" s="276"/>
      <c r="M177" s="277"/>
      <c r="N177" s="278"/>
      <c r="O177" s="278"/>
      <c r="P177" s="278"/>
      <c r="Q177" s="278"/>
      <c r="R177" s="278"/>
      <c r="S177" s="278"/>
      <c r="T177" s="279"/>
      <c r="U177" s="15"/>
      <c r="V177" s="15"/>
      <c r="W177" s="15"/>
      <c r="X177" s="15"/>
      <c r="Y177" s="15"/>
      <c r="Z177" s="15"/>
      <c r="AA177" s="15"/>
      <c r="AB177" s="15"/>
      <c r="AC177" s="15"/>
      <c r="AD177" s="15"/>
      <c r="AE177" s="15"/>
      <c r="AT177" s="280" t="s">
        <v>141</v>
      </c>
      <c r="AU177" s="280" t="s">
        <v>89</v>
      </c>
      <c r="AV177" s="15" t="s">
        <v>87</v>
      </c>
      <c r="AW177" s="15" t="s">
        <v>37</v>
      </c>
      <c r="AX177" s="15" t="s">
        <v>79</v>
      </c>
      <c r="AY177" s="280" t="s">
        <v>130</v>
      </c>
    </row>
    <row r="178" s="15" customFormat="1">
      <c r="A178" s="15"/>
      <c r="B178" s="271"/>
      <c r="C178" s="272"/>
      <c r="D178" s="231" t="s">
        <v>141</v>
      </c>
      <c r="E178" s="273" t="s">
        <v>1</v>
      </c>
      <c r="F178" s="274" t="s">
        <v>661</v>
      </c>
      <c r="G178" s="272"/>
      <c r="H178" s="273" t="s">
        <v>1</v>
      </c>
      <c r="I178" s="275"/>
      <c r="J178" s="272"/>
      <c r="K178" s="272"/>
      <c r="L178" s="276"/>
      <c r="M178" s="277"/>
      <c r="N178" s="278"/>
      <c r="O178" s="278"/>
      <c r="P178" s="278"/>
      <c r="Q178" s="278"/>
      <c r="R178" s="278"/>
      <c r="S178" s="278"/>
      <c r="T178" s="279"/>
      <c r="U178" s="15"/>
      <c r="V178" s="15"/>
      <c r="W178" s="15"/>
      <c r="X178" s="15"/>
      <c r="Y178" s="15"/>
      <c r="Z178" s="15"/>
      <c r="AA178" s="15"/>
      <c r="AB178" s="15"/>
      <c r="AC178" s="15"/>
      <c r="AD178" s="15"/>
      <c r="AE178" s="15"/>
      <c r="AT178" s="280" t="s">
        <v>141</v>
      </c>
      <c r="AU178" s="280" t="s">
        <v>89</v>
      </c>
      <c r="AV178" s="15" t="s">
        <v>87</v>
      </c>
      <c r="AW178" s="15" t="s">
        <v>37</v>
      </c>
      <c r="AX178" s="15" t="s">
        <v>79</v>
      </c>
      <c r="AY178" s="280" t="s">
        <v>130</v>
      </c>
    </row>
    <row r="179" s="2" customFormat="1" ht="14.4" customHeight="1">
      <c r="A179" s="38"/>
      <c r="B179" s="39"/>
      <c r="C179" s="218" t="s">
        <v>404</v>
      </c>
      <c r="D179" s="218" t="s">
        <v>132</v>
      </c>
      <c r="E179" s="219" t="s">
        <v>677</v>
      </c>
      <c r="F179" s="220" t="s">
        <v>678</v>
      </c>
      <c r="G179" s="221" t="s">
        <v>617</v>
      </c>
      <c r="H179" s="222">
        <v>1</v>
      </c>
      <c r="I179" s="223"/>
      <c r="J179" s="224">
        <f>ROUND(I179*H179,2)</f>
        <v>0</v>
      </c>
      <c r="K179" s="220" t="s">
        <v>1</v>
      </c>
      <c r="L179" s="44"/>
      <c r="M179" s="225" t="s">
        <v>1</v>
      </c>
      <c r="N179" s="226" t="s">
        <v>44</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137</v>
      </c>
      <c r="AT179" s="229" t="s">
        <v>132</v>
      </c>
      <c r="AU179" s="229" t="s">
        <v>89</v>
      </c>
      <c r="AY179" s="17" t="s">
        <v>130</v>
      </c>
      <c r="BE179" s="230">
        <f>IF(N179="základní",J179,0)</f>
        <v>0</v>
      </c>
      <c r="BF179" s="230">
        <f>IF(N179="snížená",J179,0)</f>
        <v>0</v>
      </c>
      <c r="BG179" s="230">
        <f>IF(N179="zákl. přenesená",J179,0)</f>
        <v>0</v>
      </c>
      <c r="BH179" s="230">
        <f>IF(N179="sníž. přenesená",J179,0)</f>
        <v>0</v>
      </c>
      <c r="BI179" s="230">
        <f>IF(N179="nulová",J179,0)</f>
        <v>0</v>
      </c>
      <c r="BJ179" s="17" t="s">
        <v>87</v>
      </c>
      <c r="BK179" s="230">
        <f>ROUND(I179*H179,2)</f>
        <v>0</v>
      </c>
      <c r="BL179" s="17" t="s">
        <v>137</v>
      </c>
      <c r="BM179" s="229" t="s">
        <v>679</v>
      </c>
    </row>
    <row r="180" s="13" customFormat="1">
      <c r="A180" s="13"/>
      <c r="B180" s="236"/>
      <c r="C180" s="237"/>
      <c r="D180" s="231" t="s">
        <v>141</v>
      </c>
      <c r="E180" s="238" t="s">
        <v>1</v>
      </c>
      <c r="F180" s="239" t="s">
        <v>619</v>
      </c>
      <c r="G180" s="237"/>
      <c r="H180" s="240">
        <v>1</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141</v>
      </c>
      <c r="AU180" s="246" t="s">
        <v>89</v>
      </c>
      <c r="AV180" s="13" t="s">
        <v>89</v>
      </c>
      <c r="AW180" s="13" t="s">
        <v>37</v>
      </c>
      <c r="AX180" s="13" t="s">
        <v>87</v>
      </c>
      <c r="AY180" s="246" t="s">
        <v>130</v>
      </c>
    </row>
    <row r="181" s="15" customFormat="1">
      <c r="A181" s="15"/>
      <c r="B181" s="271"/>
      <c r="C181" s="272"/>
      <c r="D181" s="231" t="s">
        <v>141</v>
      </c>
      <c r="E181" s="273" t="s">
        <v>1</v>
      </c>
      <c r="F181" s="274" t="s">
        <v>680</v>
      </c>
      <c r="G181" s="272"/>
      <c r="H181" s="273" t="s">
        <v>1</v>
      </c>
      <c r="I181" s="275"/>
      <c r="J181" s="272"/>
      <c r="K181" s="272"/>
      <c r="L181" s="276"/>
      <c r="M181" s="277"/>
      <c r="N181" s="278"/>
      <c r="O181" s="278"/>
      <c r="P181" s="278"/>
      <c r="Q181" s="278"/>
      <c r="R181" s="278"/>
      <c r="S181" s="278"/>
      <c r="T181" s="279"/>
      <c r="U181" s="15"/>
      <c r="V181" s="15"/>
      <c r="W181" s="15"/>
      <c r="X181" s="15"/>
      <c r="Y181" s="15"/>
      <c r="Z181" s="15"/>
      <c r="AA181" s="15"/>
      <c r="AB181" s="15"/>
      <c r="AC181" s="15"/>
      <c r="AD181" s="15"/>
      <c r="AE181" s="15"/>
      <c r="AT181" s="280" t="s">
        <v>141</v>
      </c>
      <c r="AU181" s="280" t="s">
        <v>89</v>
      </c>
      <c r="AV181" s="15" t="s">
        <v>87</v>
      </c>
      <c r="AW181" s="15" t="s">
        <v>37</v>
      </c>
      <c r="AX181" s="15" t="s">
        <v>79</v>
      </c>
      <c r="AY181" s="280" t="s">
        <v>130</v>
      </c>
    </row>
    <row r="182" s="2" customFormat="1" ht="14.4" customHeight="1">
      <c r="A182" s="38"/>
      <c r="B182" s="39"/>
      <c r="C182" s="218" t="s">
        <v>414</v>
      </c>
      <c r="D182" s="218" t="s">
        <v>132</v>
      </c>
      <c r="E182" s="219" t="s">
        <v>681</v>
      </c>
      <c r="F182" s="220" t="s">
        <v>682</v>
      </c>
      <c r="G182" s="221" t="s">
        <v>617</v>
      </c>
      <c r="H182" s="222">
        <v>1</v>
      </c>
      <c r="I182" s="223"/>
      <c r="J182" s="224">
        <f>ROUND(I182*H182,2)</f>
        <v>0</v>
      </c>
      <c r="K182" s="220" t="s">
        <v>1</v>
      </c>
      <c r="L182" s="44"/>
      <c r="M182" s="225" t="s">
        <v>1</v>
      </c>
      <c r="N182" s="226" t="s">
        <v>44</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137</v>
      </c>
      <c r="AT182" s="229" t="s">
        <v>132</v>
      </c>
      <c r="AU182" s="229" t="s">
        <v>89</v>
      </c>
      <c r="AY182" s="17" t="s">
        <v>130</v>
      </c>
      <c r="BE182" s="230">
        <f>IF(N182="základní",J182,0)</f>
        <v>0</v>
      </c>
      <c r="BF182" s="230">
        <f>IF(N182="snížená",J182,0)</f>
        <v>0</v>
      </c>
      <c r="BG182" s="230">
        <f>IF(N182="zákl. přenesená",J182,0)</f>
        <v>0</v>
      </c>
      <c r="BH182" s="230">
        <f>IF(N182="sníž. přenesená",J182,0)</f>
        <v>0</v>
      </c>
      <c r="BI182" s="230">
        <f>IF(N182="nulová",J182,0)</f>
        <v>0</v>
      </c>
      <c r="BJ182" s="17" t="s">
        <v>87</v>
      </c>
      <c r="BK182" s="230">
        <f>ROUND(I182*H182,2)</f>
        <v>0</v>
      </c>
      <c r="BL182" s="17" t="s">
        <v>137</v>
      </c>
      <c r="BM182" s="229" t="s">
        <v>683</v>
      </c>
    </row>
    <row r="183" s="13" customFormat="1">
      <c r="A183" s="13"/>
      <c r="B183" s="236"/>
      <c r="C183" s="237"/>
      <c r="D183" s="231" t="s">
        <v>141</v>
      </c>
      <c r="E183" s="238" t="s">
        <v>1</v>
      </c>
      <c r="F183" s="239" t="s">
        <v>619</v>
      </c>
      <c r="G183" s="237"/>
      <c r="H183" s="240">
        <v>1</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141</v>
      </c>
      <c r="AU183" s="246" t="s">
        <v>89</v>
      </c>
      <c r="AV183" s="13" t="s">
        <v>89</v>
      </c>
      <c r="AW183" s="13" t="s">
        <v>37</v>
      </c>
      <c r="AX183" s="13" t="s">
        <v>87</v>
      </c>
      <c r="AY183" s="246" t="s">
        <v>130</v>
      </c>
    </row>
    <row r="184" s="15" customFormat="1">
      <c r="A184" s="15"/>
      <c r="B184" s="271"/>
      <c r="C184" s="272"/>
      <c r="D184" s="231" t="s">
        <v>141</v>
      </c>
      <c r="E184" s="273" t="s">
        <v>1</v>
      </c>
      <c r="F184" s="274" t="s">
        <v>649</v>
      </c>
      <c r="G184" s="272"/>
      <c r="H184" s="273" t="s">
        <v>1</v>
      </c>
      <c r="I184" s="275"/>
      <c r="J184" s="272"/>
      <c r="K184" s="272"/>
      <c r="L184" s="276"/>
      <c r="M184" s="277"/>
      <c r="N184" s="278"/>
      <c r="O184" s="278"/>
      <c r="P184" s="278"/>
      <c r="Q184" s="278"/>
      <c r="R184" s="278"/>
      <c r="S184" s="278"/>
      <c r="T184" s="279"/>
      <c r="U184" s="15"/>
      <c r="V184" s="15"/>
      <c r="W184" s="15"/>
      <c r="X184" s="15"/>
      <c r="Y184" s="15"/>
      <c r="Z184" s="15"/>
      <c r="AA184" s="15"/>
      <c r="AB184" s="15"/>
      <c r="AC184" s="15"/>
      <c r="AD184" s="15"/>
      <c r="AE184" s="15"/>
      <c r="AT184" s="280" t="s">
        <v>141</v>
      </c>
      <c r="AU184" s="280" t="s">
        <v>89</v>
      </c>
      <c r="AV184" s="15" t="s">
        <v>87</v>
      </c>
      <c r="AW184" s="15" t="s">
        <v>37</v>
      </c>
      <c r="AX184" s="15" t="s">
        <v>79</v>
      </c>
      <c r="AY184" s="280" t="s">
        <v>130</v>
      </c>
    </row>
    <row r="185" s="15" customFormat="1">
      <c r="A185" s="15"/>
      <c r="B185" s="271"/>
      <c r="C185" s="272"/>
      <c r="D185" s="231" t="s">
        <v>141</v>
      </c>
      <c r="E185" s="273" t="s">
        <v>1</v>
      </c>
      <c r="F185" s="274" t="s">
        <v>631</v>
      </c>
      <c r="G185" s="272"/>
      <c r="H185" s="273" t="s">
        <v>1</v>
      </c>
      <c r="I185" s="275"/>
      <c r="J185" s="272"/>
      <c r="K185" s="272"/>
      <c r="L185" s="276"/>
      <c r="M185" s="277"/>
      <c r="N185" s="278"/>
      <c r="O185" s="278"/>
      <c r="P185" s="278"/>
      <c r="Q185" s="278"/>
      <c r="R185" s="278"/>
      <c r="S185" s="278"/>
      <c r="T185" s="279"/>
      <c r="U185" s="15"/>
      <c r="V185" s="15"/>
      <c r="W185" s="15"/>
      <c r="X185" s="15"/>
      <c r="Y185" s="15"/>
      <c r="Z185" s="15"/>
      <c r="AA185" s="15"/>
      <c r="AB185" s="15"/>
      <c r="AC185" s="15"/>
      <c r="AD185" s="15"/>
      <c r="AE185" s="15"/>
      <c r="AT185" s="280" t="s">
        <v>141</v>
      </c>
      <c r="AU185" s="280" t="s">
        <v>89</v>
      </c>
      <c r="AV185" s="15" t="s">
        <v>87</v>
      </c>
      <c r="AW185" s="15" t="s">
        <v>37</v>
      </c>
      <c r="AX185" s="15" t="s">
        <v>79</v>
      </c>
      <c r="AY185" s="280" t="s">
        <v>130</v>
      </c>
    </row>
    <row r="186" s="2" customFormat="1" ht="14.4" customHeight="1">
      <c r="A186" s="38"/>
      <c r="B186" s="39"/>
      <c r="C186" s="218" t="s">
        <v>419</v>
      </c>
      <c r="D186" s="218" t="s">
        <v>132</v>
      </c>
      <c r="E186" s="219" t="s">
        <v>684</v>
      </c>
      <c r="F186" s="220" t="s">
        <v>685</v>
      </c>
      <c r="G186" s="221" t="s">
        <v>617</v>
      </c>
      <c r="H186" s="222">
        <v>1</v>
      </c>
      <c r="I186" s="223"/>
      <c r="J186" s="224">
        <f>ROUND(I186*H186,2)</f>
        <v>0</v>
      </c>
      <c r="K186" s="220" t="s">
        <v>1</v>
      </c>
      <c r="L186" s="44"/>
      <c r="M186" s="225" t="s">
        <v>1</v>
      </c>
      <c r="N186" s="226" t="s">
        <v>44</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137</v>
      </c>
      <c r="AT186" s="229" t="s">
        <v>132</v>
      </c>
      <c r="AU186" s="229" t="s">
        <v>89</v>
      </c>
      <c r="AY186" s="17" t="s">
        <v>130</v>
      </c>
      <c r="BE186" s="230">
        <f>IF(N186="základní",J186,0)</f>
        <v>0</v>
      </c>
      <c r="BF186" s="230">
        <f>IF(N186="snížená",J186,0)</f>
        <v>0</v>
      </c>
      <c r="BG186" s="230">
        <f>IF(N186="zákl. přenesená",J186,0)</f>
        <v>0</v>
      </c>
      <c r="BH186" s="230">
        <f>IF(N186="sníž. přenesená",J186,0)</f>
        <v>0</v>
      </c>
      <c r="BI186" s="230">
        <f>IF(N186="nulová",J186,0)</f>
        <v>0</v>
      </c>
      <c r="BJ186" s="17" t="s">
        <v>87</v>
      </c>
      <c r="BK186" s="230">
        <f>ROUND(I186*H186,2)</f>
        <v>0</v>
      </c>
      <c r="BL186" s="17" t="s">
        <v>137</v>
      </c>
      <c r="BM186" s="229" t="s">
        <v>686</v>
      </c>
    </row>
    <row r="187" s="13" customFormat="1">
      <c r="A187" s="13"/>
      <c r="B187" s="236"/>
      <c r="C187" s="237"/>
      <c r="D187" s="231" t="s">
        <v>141</v>
      </c>
      <c r="E187" s="238" t="s">
        <v>1</v>
      </c>
      <c r="F187" s="239" t="s">
        <v>619</v>
      </c>
      <c r="G187" s="237"/>
      <c r="H187" s="240">
        <v>1</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141</v>
      </c>
      <c r="AU187" s="246" t="s">
        <v>89</v>
      </c>
      <c r="AV187" s="13" t="s">
        <v>89</v>
      </c>
      <c r="AW187" s="13" t="s">
        <v>37</v>
      </c>
      <c r="AX187" s="13" t="s">
        <v>87</v>
      </c>
      <c r="AY187" s="246" t="s">
        <v>130</v>
      </c>
    </row>
    <row r="188" s="15" customFormat="1">
      <c r="A188" s="15"/>
      <c r="B188" s="271"/>
      <c r="C188" s="272"/>
      <c r="D188" s="231" t="s">
        <v>141</v>
      </c>
      <c r="E188" s="273" t="s">
        <v>1</v>
      </c>
      <c r="F188" s="274" t="s">
        <v>687</v>
      </c>
      <c r="G188" s="272"/>
      <c r="H188" s="273" t="s">
        <v>1</v>
      </c>
      <c r="I188" s="275"/>
      <c r="J188" s="272"/>
      <c r="K188" s="272"/>
      <c r="L188" s="276"/>
      <c r="M188" s="277"/>
      <c r="N188" s="278"/>
      <c r="O188" s="278"/>
      <c r="P188" s="278"/>
      <c r="Q188" s="278"/>
      <c r="R188" s="278"/>
      <c r="S188" s="278"/>
      <c r="T188" s="279"/>
      <c r="U188" s="15"/>
      <c r="V188" s="15"/>
      <c r="W188" s="15"/>
      <c r="X188" s="15"/>
      <c r="Y188" s="15"/>
      <c r="Z188" s="15"/>
      <c r="AA188" s="15"/>
      <c r="AB188" s="15"/>
      <c r="AC188" s="15"/>
      <c r="AD188" s="15"/>
      <c r="AE188" s="15"/>
      <c r="AT188" s="280" t="s">
        <v>141</v>
      </c>
      <c r="AU188" s="280" t="s">
        <v>89</v>
      </c>
      <c r="AV188" s="15" t="s">
        <v>87</v>
      </c>
      <c r="AW188" s="15" t="s">
        <v>37</v>
      </c>
      <c r="AX188" s="15" t="s">
        <v>79</v>
      </c>
      <c r="AY188" s="280" t="s">
        <v>130</v>
      </c>
    </row>
    <row r="189" s="15" customFormat="1">
      <c r="A189" s="15"/>
      <c r="B189" s="271"/>
      <c r="C189" s="272"/>
      <c r="D189" s="231" t="s">
        <v>141</v>
      </c>
      <c r="E189" s="273" t="s">
        <v>1</v>
      </c>
      <c r="F189" s="274" t="s">
        <v>668</v>
      </c>
      <c r="G189" s="272"/>
      <c r="H189" s="273" t="s">
        <v>1</v>
      </c>
      <c r="I189" s="275"/>
      <c r="J189" s="272"/>
      <c r="K189" s="272"/>
      <c r="L189" s="276"/>
      <c r="M189" s="277"/>
      <c r="N189" s="278"/>
      <c r="O189" s="278"/>
      <c r="P189" s="278"/>
      <c r="Q189" s="278"/>
      <c r="R189" s="278"/>
      <c r="S189" s="278"/>
      <c r="T189" s="279"/>
      <c r="U189" s="15"/>
      <c r="V189" s="15"/>
      <c r="W189" s="15"/>
      <c r="X189" s="15"/>
      <c r="Y189" s="15"/>
      <c r="Z189" s="15"/>
      <c r="AA189" s="15"/>
      <c r="AB189" s="15"/>
      <c r="AC189" s="15"/>
      <c r="AD189" s="15"/>
      <c r="AE189" s="15"/>
      <c r="AT189" s="280" t="s">
        <v>141</v>
      </c>
      <c r="AU189" s="280" t="s">
        <v>89</v>
      </c>
      <c r="AV189" s="15" t="s">
        <v>87</v>
      </c>
      <c r="AW189" s="15" t="s">
        <v>37</v>
      </c>
      <c r="AX189" s="15" t="s">
        <v>79</v>
      </c>
      <c r="AY189" s="280" t="s">
        <v>130</v>
      </c>
    </row>
    <row r="190" s="2" customFormat="1" ht="14.4" customHeight="1">
      <c r="A190" s="38"/>
      <c r="B190" s="39"/>
      <c r="C190" s="218" t="s">
        <v>181</v>
      </c>
      <c r="D190" s="218" t="s">
        <v>132</v>
      </c>
      <c r="E190" s="219" t="s">
        <v>688</v>
      </c>
      <c r="F190" s="220" t="s">
        <v>689</v>
      </c>
      <c r="G190" s="221" t="s">
        <v>617</v>
      </c>
      <c r="H190" s="222">
        <v>1</v>
      </c>
      <c r="I190" s="223"/>
      <c r="J190" s="224">
        <f>ROUND(I190*H190,2)</f>
        <v>0</v>
      </c>
      <c r="K190" s="220" t="s">
        <v>1</v>
      </c>
      <c r="L190" s="44"/>
      <c r="M190" s="225" t="s">
        <v>1</v>
      </c>
      <c r="N190" s="226" t="s">
        <v>44</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137</v>
      </c>
      <c r="AT190" s="229" t="s">
        <v>132</v>
      </c>
      <c r="AU190" s="229" t="s">
        <v>89</v>
      </c>
      <c r="AY190" s="17" t="s">
        <v>130</v>
      </c>
      <c r="BE190" s="230">
        <f>IF(N190="základní",J190,0)</f>
        <v>0</v>
      </c>
      <c r="BF190" s="230">
        <f>IF(N190="snížená",J190,0)</f>
        <v>0</v>
      </c>
      <c r="BG190" s="230">
        <f>IF(N190="zákl. přenesená",J190,0)</f>
        <v>0</v>
      </c>
      <c r="BH190" s="230">
        <f>IF(N190="sníž. přenesená",J190,0)</f>
        <v>0</v>
      </c>
      <c r="BI190" s="230">
        <f>IF(N190="nulová",J190,0)</f>
        <v>0</v>
      </c>
      <c r="BJ190" s="17" t="s">
        <v>87</v>
      </c>
      <c r="BK190" s="230">
        <f>ROUND(I190*H190,2)</f>
        <v>0</v>
      </c>
      <c r="BL190" s="17" t="s">
        <v>137</v>
      </c>
      <c r="BM190" s="229" t="s">
        <v>690</v>
      </c>
    </row>
    <row r="191" s="13" customFormat="1">
      <c r="A191" s="13"/>
      <c r="B191" s="236"/>
      <c r="C191" s="237"/>
      <c r="D191" s="231" t="s">
        <v>141</v>
      </c>
      <c r="E191" s="238" t="s">
        <v>1</v>
      </c>
      <c r="F191" s="239" t="s">
        <v>619</v>
      </c>
      <c r="G191" s="237"/>
      <c r="H191" s="240">
        <v>1</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141</v>
      </c>
      <c r="AU191" s="246" t="s">
        <v>89</v>
      </c>
      <c r="AV191" s="13" t="s">
        <v>89</v>
      </c>
      <c r="AW191" s="13" t="s">
        <v>37</v>
      </c>
      <c r="AX191" s="13" t="s">
        <v>87</v>
      </c>
      <c r="AY191" s="246" t="s">
        <v>130</v>
      </c>
    </row>
    <row r="192" s="15" customFormat="1">
      <c r="A192" s="15"/>
      <c r="B192" s="271"/>
      <c r="C192" s="272"/>
      <c r="D192" s="231" t="s">
        <v>141</v>
      </c>
      <c r="E192" s="273" t="s">
        <v>1</v>
      </c>
      <c r="F192" s="274" t="s">
        <v>625</v>
      </c>
      <c r="G192" s="272"/>
      <c r="H192" s="273" t="s">
        <v>1</v>
      </c>
      <c r="I192" s="275"/>
      <c r="J192" s="272"/>
      <c r="K192" s="272"/>
      <c r="L192" s="276"/>
      <c r="M192" s="277"/>
      <c r="N192" s="278"/>
      <c r="O192" s="278"/>
      <c r="P192" s="278"/>
      <c r="Q192" s="278"/>
      <c r="R192" s="278"/>
      <c r="S192" s="278"/>
      <c r="T192" s="279"/>
      <c r="U192" s="15"/>
      <c r="V192" s="15"/>
      <c r="W192" s="15"/>
      <c r="X192" s="15"/>
      <c r="Y192" s="15"/>
      <c r="Z192" s="15"/>
      <c r="AA192" s="15"/>
      <c r="AB192" s="15"/>
      <c r="AC192" s="15"/>
      <c r="AD192" s="15"/>
      <c r="AE192" s="15"/>
      <c r="AT192" s="280" t="s">
        <v>141</v>
      </c>
      <c r="AU192" s="280" t="s">
        <v>89</v>
      </c>
      <c r="AV192" s="15" t="s">
        <v>87</v>
      </c>
      <c r="AW192" s="15" t="s">
        <v>37</v>
      </c>
      <c r="AX192" s="15" t="s">
        <v>79</v>
      </c>
      <c r="AY192" s="280" t="s">
        <v>130</v>
      </c>
    </row>
    <row r="193" s="15" customFormat="1">
      <c r="A193" s="15"/>
      <c r="B193" s="271"/>
      <c r="C193" s="272"/>
      <c r="D193" s="231" t="s">
        <v>141</v>
      </c>
      <c r="E193" s="273" t="s">
        <v>1</v>
      </c>
      <c r="F193" s="274" t="s">
        <v>626</v>
      </c>
      <c r="G193" s="272"/>
      <c r="H193" s="273" t="s">
        <v>1</v>
      </c>
      <c r="I193" s="275"/>
      <c r="J193" s="272"/>
      <c r="K193" s="272"/>
      <c r="L193" s="276"/>
      <c r="M193" s="277"/>
      <c r="N193" s="278"/>
      <c r="O193" s="278"/>
      <c r="P193" s="278"/>
      <c r="Q193" s="278"/>
      <c r="R193" s="278"/>
      <c r="S193" s="278"/>
      <c r="T193" s="279"/>
      <c r="U193" s="15"/>
      <c r="V193" s="15"/>
      <c r="W193" s="15"/>
      <c r="X193" s="15"/>
      <c r="Y193" s="15"/>
      <c r="Z193" s="15"/>
      <c r="AA193" s="15"/>
      <c r="AB193" s="15"/>
      <c r="AC193" s="15"/>
      <c r="AD193" s="15"/>
      <c r="AE193" s="15"/>
      <c r="AT193" s="280" t="s">
        <v>141</v>
      </c>
      <c r="AU193" s="280" t="s">
        <v>89</v>
      </c>
      <c r="AV193" s="15" t="s">
        <v>87</v>
      </c>
      <c r="AW193" s="15" t="s">
        <v>37</v>
      </c>
      <c r="AX193" s="15" t="s">
        <v>79</v>
      </c>
      <c r="AY193" s="280" t="s">
        <v>130</v>
      </c>
    </row>
    <row r="194" s="2" customFormat="1" ht="14.4" customHeight="1">
      <c r="A194" s="38"/>
      <c r="B194" s="39"/>
      <c r="C194" s="218" t="s">
        <v>186</v>
      </c>
      <c r="D194" s="218" t="s">
        <v>132</v>
      </c>
      <c r="E194" s="219" t="s">
        <v>691</v>
      </c>
      <c r="F194" s="220" t="s">
        <v>692</v>
      </c>
      <c r="G194" s="221" t="s">
        <v>617</v>
      </c>
      <c r="H194" s="222">
        <v>1</v>
      </c>
      <c r="I194" s="223"/>
      <c r="J194" s="224">
        <f>ROUND(I194*H194,2)</f>
        <v>0</v>
      </c>
      <c r="K194" s="220" t="s">
        <v>1</v>
      </c>
      <c r="L194" s="44"/>
      <c r="M194" s="225" t="s">
        <v>1</v>
      </c>
      <c r="N194" s="226" t="s">
        <v>44</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137</v>
      </c>
      <c r="AT194" s="229" t="s">
        <v>132</v>
      </c>
      <c r="AU194" s="229" t="s">
        <v>89</v>
      </c>
      <c r="AY194" s="17" t="s">
        <v>130</v>
      </c>
      <c r="BE194" s="230">
        <f>IF(N194="základní",J194,0)</f>
        <v>0</v>
      </c>
      <c r="BF194" s="230">
        <f>IF(N194="snížená",J194,0)</f>
        <v>0</v>
      </c>
      <c r="BG194" s="230">
        <f>IF(N194="zákl. přenesená",J194,0)</f>
        <v>0</v>
      </c>
      <c r="BH194" s="230">
        <f>IF(N194="sníž. přenesená",J194,0)</f>
        <v>0</v>
      </c>
      <c r="BI194" s="230">
        <f>IF(N194="nulová",J194,0)</f>
        <v>0</v>
      </c>
      <c r="BJ194" s="17" t="s">
        <v>87</v>
      </c>
      <c r="BK194" s="230">
        <f>ROUND(I194*H194,2)</f>
        <v>0</v>
      </c>
      <c r="BL194" s="17" t="s">
        <v>137</v>
      </c>
      <c r="BM194" s="229" t="s">
        <v>693</v>
      </c>
    </row>
    <row r="195" s="13" customFormat="1">
      <c r="A195" s="13"/>
      <c r="B195" s="236"/>
      <c r="C195" s="237"/>
      <c r="D195" s="231" t="s">
        <v>141</v>
      </c>
      <c r="E195" s="238" t="s">
        <v>1</v>
      </c>
      <c r="F195" s="239" t="s">
        <v>619</v>
      </c>
      <c r="G195" s="237"/>
      <c r="H195" s="240">
        <v>1</v>
      </c>
      <c r="I195" s="241"/>
      <c r="J195" s="237"/>
      <c r="K195" s="237"/>
      <c r="L195" s="242"/>
      <c r="M195" s="243"/>
      <c r="N195" s="244"/>
      <c r="O195" s="244"/>
      <c r="P195" s="244"/>
      <c r="Q195" s="244"/>
      <c r="R195" s="244"/>
      <c r="S195" s="244"/>
      <c r="T195" s="245"/>
      <c r="U195" s="13"/>
      <c r="V195" s="13"/>
      <c r="W195" s="13"/>
      <c r="X195" s="13"/>
      <c r="Y195" s="13"/>
      <c r="Z195" s="13"/>
      <c r="AA195" s="13"/>
      <c r="AB195" s="13"/>
      <c r="AC195" s="13"/>
      <c r="AD195" s="13"/>
      <c r="AE195" s="13"/>
      <c r="AT195" s="246" t="s">
        <v>141</v>
      </c>
      <c r="AU195" s="246" t="s">
        <v>89</v>
      </c>
      <c r="AV195" s="13" t="s">
        <v>89</v>
      </c>
      <c r="AW195" s="13" t="s">
        <v>37</v>
      </c>
      <c r="AX195" s="13" t="s">
        <v>87</v>
      </c>
      <c r="AY195" s="246" t="s">
        <v>130</v>
      </c>
    </row>
    <row r="196" s="15" customFormat="1">
      <c r="A196" s="15"/>
      <c r="B196" s="271"/>
      <c r="C196" s="272"/>
      <c r="D196" s="231" t="s">
        <v>141</v>
      </c>
      <c r="E196" s="273" t="s">
        <v>1</v>
      </c>
      <c r="F196" s="274" t="s">
        <v>630</v>
      </c>
      <c r="G196" s="272"/>
      <c r="H196" s="273" t="s">
        <v>1</v>
      </c>
      <c r="I196" s="275"/>
      <c r="J196" s="272"/>
      <c r="K196" s="272"/>
      <c r="L196" s="276"/>
      <c r="M196" s="277"/>
      <c r="N196" s="278"/>
      <c r="O196" s="278"/>
      <c r="P196" s="278"/>
      <c r="Q196" s="278"/>
      <c r="R196" s="278"/>
      <c r="S196" s="278"/>
      <c r="T196" s="279"/>
      <c r="U196" s="15"/>
      <c r="V196" s="15"/>
      <c r="W196" s="15"/>
      <c r="X196" s="15"/>
      <c r="Y196" s="15"/>
      <c r="Z196" s="15"/>
      <c r="AA196" s="15"/>
      <c r="AB196" s="15"/>
      <c r="AC196" s="15"/>
      <c r="AD196" s="15"/>
      <c r="AE196" s="15"/>
      <c r="AT196" s="280" t="s">
        <v>141</v>
      </c>
      <c r="AU196" s="280" t="s">
        <v>89</v>
      </c>
      <c r="AV196" s="15" t="s">
        <v>87</v>
      </c>
      <c r="AW196" s="15" t="s">
        <v>37</v>
      </c>
      <c r="AX196" s="15" t="s">
        <v>79</v>
      </c>
      <c r="AY196" s="280" t="s">
        <v>130</v>
      </c>
    </row>
    <row r="197" s="15" customFormat="1">
      <c r="A197" s="15"/>
      <c r="B197" s="271"/>
      <c r="C197" s="272"/>
      <c r="D197" s="231" t="s">
        <v>141</v>
      </c>
      <c r="E197" s="273" t="s">
        <v>1</v>
      </c>
      <c r="F197" s="274" t="s">
        <v>631</v>
      </c>
      <c r="G197" s="272"/>
      <c r="H197" s="273" t="s">
        <v>1</v>
      </c>
      <c r="I197" s="275"/>
      <c r="J197" s="272"/>
      <c r="K197" s="272"/>
      <c r="L197" s="276"/>
      <c r="M197" s="277"/>
      <c r="N197" s="278"/>
      <c r="O197" s="278"/>
      <c r="P197" s="278"/>
      <c r="Q197" s="278"/>
      <c r="R197" s="278"/>
      <c r="S197" s="278"/>
      <c r="T197" s="279"/>
      <c r="U197" s="15"/>
      <c r="V197" s="15"/>
      <c r="W197" s="15"/>
      <c r="X197" s="15"/>
      <c r="Y197" s="15"/>
      <c r="Z197" s="15"/>
      <c r="AA197" s="15"/>
      <c r="AB197" s="15"/>
      <c r="AC197" s="15"/>
      <c r="AD197" s="15"/>
      <c r="AE197" s="15"/>
      <c r="AT197" s="280" t="s">
        <v>141</v>
      </c>
      <c r="AU197" s="280" t="s">
        <v>89</v>
      </c>
      <c r="AV197" s="15" t="s">
        <v>87</v>
      </c>
      <c r="AW197" s="15" t="s">
        <v>37</v>
      </c>
      <c r="AX197" s="15" t="s">
        <v>79</v>
      </c>
      <c r="AY197" s="280" t="s">
        <v>130</v>
      </c>
    </row>
    <row r="198" s="2" customFormat="1" ht="14.4" customHeight="1">
      <c r="A198" s="38"/>
      <c r="B198" s="39"/>
      <c r="C198" s="218" t="s">
        <v>193</v>
      </c>
      <c r="D198" s="218" t="s">
        <v>132</v>
      </c>
      <c r="E198" s="219" t="s">
        <v>694</v>
      </c>
      <c r="F198" s="220" t="s">
        <v>695</v>
      </c>
      <c r="G198" s="221" t="s">
        <v>617</v>
      </c>
      <c r="H198" s="222">
        <v>1</v>
      </c>
      <c r="I198" s="223"/>
      <c r="J198" s="224">
        <f>ROUND(I198*H198,2)</f>
        <v>0</v>
      </c>
      <c r="K198" s="220" t="s">
        <v>1</v>
      </c>
      <c r="L198" s="44"/>
      <c r="M198" s="225" t="s">
        <v>1</v>
      </c>
      <c r="N198" s="226" t="s">
        <v>44</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137</v>
      </c>
      <c r="AT198" s="229" t="s">
        <v>132</v>
      </c>
      <c r="AU198" s="229" t="s">
        <v>89</v>
      </c>
      <c r="AY198" s="17" t="s">
        <v>130</v>
      </c>
      <c r="BE198" s="230">
        <f>IF(N198="základní",J198,0)</f>
        <v>0</v>
      </c>
      <c r="BF198" s="230">
        <f>IF(N198="snížená",J198,0)</f>
        <v>0</v>
      </c>
      <c r="BG198" s="230">
        <f>IF(N198="zákl. přenesená",J198,0)</f>
        <v>0</v>
      </c>
      <c r="BH198" s="230">
        <f>IF(N198="sníž. přenesená",J198,0)</f>
        <v>0</v>
      </c>
      <c r="BI198" s="230">
        <f>IF(N198="nulová",J198,0)</f>
        <v>0</v>
      </c>
      <c r="BJ198" s="17" t="s">
        <v>87</v>
      </c>
      <c r="BK198" s="230">
        <f>ROUND(I198*H198,2)</f>
        <v>0</v>
      </c>
      <c r="BL198" s="17" t="s">
        <v>137</v>
      </c>
      <c r="BM198" s="229" t="s">
        <v>696</v>
      </c>
    </row>
    <row r="199" s="13" customFormat="1">
      <c r="A199" s="13"/>
      <c r="B199" s="236"/>
      <c r="C199" s="237"/>
      <c r="D199" s="231" t="s">
        <v>141</v>
      </c>
      <c r="E199" s="238" t="s">
        <v>1</v>
      </c>
      <c r="F199" s="239" t="s">
        <v>619</v>
      </c>
      <c r="G199" s="237"/>
      <c r="H199" s="240">
        <v>1</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141</v>
      </c>
      <c r="AU199" s="246" t="s">
        <v>89</v>
      </c>
      <c r="AV199" s="13" t="s">
        <v>89</v>
      </c>
      <c r="AW199" s="13" t="s">
        <v>37</v>
      </c>
      <c r="AX199" s="13" t="s">
        <v>87</v>
      </c>
      <c r="AY199" s="246" t="s">
        <v>130</v>
      </c>
    </row>
    <row r="200" s="15" customFormat="1">
      <c r="A200" s="15"/>
      <c r="B200" s="271"/>
      <c r="C200" s="272"/>
      <c r="D200" s="231" t="s">
        <v>141</v>
      </c>
      <c r="E200" s="273" t="s">
        <v>1</v>
      </c>
      <c r="F200" s="274" t="s">
        <v>660</v>
      </c>
      <c r="G200" s="272"/>
      <c r="H200" s="273" t="s">
        <v>1</v>
      </c>
      <c r="I200" s="275"/>
      <c r="J200" s="272"/>
      <c r="K200" s="272"/>
      <c r="L200" s="276"/>
      <c r="M200" s="277"/>
      <c r="N200" s="278"/>
      <c r="O200" s="278"/>
      <c r="P200" s="278"/>
      <c r="Q200" s="278"/>
      <c r="R200" s="278"/>
      <c r="S200" s="278"/>
      <c r="T200" s="279"/>
      <c r="U200" s="15"/>
      <c r="V200" s="15"/>
      <c r="W200" s="15"/>
      <c r="X200" s="15"/>
      <c r="Y200" s="15"/>
      <c r="Z200" s="15"/>
      <c r="AA200" s="15"/>
      <c r="AB200" s="15"/>
      <c r="AC200" s="15"/>
      <c r="AD200" s="15"/>
      <c r="AE200" s="15"/>
      <c r="AT200" s="280" t="s">
        <v>141</v>
      </c>
      <c r="AU200" s="280" t="s">
        <v>89</v>
      </c>
      <c r="AV200" s="15" t="s">
        <v>87</v>
      </c>
      <c r="AW200" s="15" t="s">
        <v>37</v>
      </c>
      <c r="AX200" s="15" t="s">
        <v>79</v>
      </c>
      <c r="AY200" s="280" t="s">
        <v>130</v>
      </c>
    </row>
    <row r="201" s="15" customFormat="1">
      <c r="A201" s="15"/>
      <c r="B201" s="271"/>
      <c r="C201" s="272"/>
      <c r="D201" s="231" t="s">
        <v>141</v>
      </c>
      <c r="E201" s="273" t="s">
        <v>1</v>
      </c>
      <c r="F201" s="274" t="s">
        <v>631</v>
      </c>
      <c r="G201" s="272"/>
      <c r="H201" s="273" t="s">
        <v>1</v>
      </c>
      <c r="I201" s="275"/>
      <c r="J201" s="272"/>
      <c r="K201" s="272"/>
      <c r="L201" s="276"/>
      <c r="M201" s="277"/>
      <c r="N201" s="278"/>
      <c r="O201" s="278"/>
      <c r="P201" s="278"/>
      <c r="Q201" s="278"/>
      <c r="R201" s="278"/>
      <c r="S201" s="278"/>
      <c r="T201" s="279"/>
      <c r="U201" s="15"/>
      <c r="V201" s="15"/>
      <c r="W201" s="15"/>
      <c r="X201" s="15"/>
      <c r="Y201" s="15"/>
      <c r="Z201" s="15"/>
      <c r="AA201" s="15"/>
      <c r="AB201" s="15"/>
      <c r="AC201" s="15"/>
      <c r="AD201" s="15"/>
      <c r="AE201" s="15"/>
      <c r="AT201" s="280" t="s">
        <v>141</v>
      </c>
      <c r="AU201" s="280" t="s">
        <v>89</v>
      </c>
      <c r="AV201" s="15" t="s">
        <v>87</v>
      </c>
      <c r="AW201" s="15" t="s">
        <v>37</v>
      </c>
      <c r="AX201" s="15" t="s">
        <v>79</v>
      </c>
      <c r="AY201" s="280" t="s">
        <v>130</v>
      </c>
    </row>
    <row r="202" s="2" customFormat="1" ht="14.4" customHeight="1">
      <c r="A202" s="38"/>
      <c r="B202" s="39"/>
      <c r="C202" s="218" t="s">
        <v>200</v>
      </c>
      <c r="D202" s="218" t="s">
        <v>132</v>
      </c>
      <c r="E202" s="219" t="s">
        <v>697</v>
      </c>
      <c r="F202" s="220" t="s">
        <v>698</v>
      </c>
      <c r="G202" s="221" t="s">
        <v>617</v>
      </c>
      <c r="H202" s="222">
        <v>1</v>
      </c>
      <c r="I202" s="223"/>
      <c r="J202" s="224">
        <f>ROUND(I202*H202,2)</f>
        <v>0</v>
      </c>
      <c r="K202" s="220" t="s">
        <v>1</v>
      </c>
      <c r="L202" s="44"/>
      <c r="M202" s="225" t="s">
        <v>1</v>
      </c>
      <c r="N202" s="226" t="s">
        <v>44</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137</v>
      </c>
      <c r="AT202" s="229" t="s">
        <v>132</v>
      </c>
      <c r="AU202" s="229" t="s">
        <v>89</v>
      </c>
      <c r="AY202" s="17" t="s">
        <v>130</v>
      </c>
      <c r="BE202" s="230">
        <f>IF(N202="základní",J202,0)</f>
        <v>0</v>
      </c>
      <c r="BF202" s="230">
        <f>IF(N202="snížená",J202,0)</f>
        <v>0</v>
      </c>
      <c r="BG202" s="230">
        <f>IF(N202="zákl. přenesená",J202,0)</f>
        <v>0</v>
      </c>
      <c r="BH202" s="230">
        <f>IF(N202="sníž. přenesená",J202,0)</f>
        <v>0</v>
      </c>
      <c r="BI202" s="230">
        <f>IF(N202="nulová",J202,0)</f>
        <v>0</v>
      </c>
      <c r="BJ202" s="17" t="s">
        <v>87</v>
      </c>
      <c r="BK202" s="230">
        <f>ROUND(I202*H202,2)</f>
        <v>0</v>
      </c>
      <c r="BL202" s="17" t="s">
        <v>137</v>
      </c>
      <c r="BM202" s="229" t="s">
        <v>699</v>
      </c>
    </row>
    <row r="203" s="13" customFormat="1">
      <c r="A203" s="13"/>
      <c r="B203" s="236"/>
      <c r="C203" s="237"/>
      <c r="D203" s="231" t="s">
        <v>141</v>
      </c>
      <c r="E203" s="238" t="s">
        <v>1</v>
      </c>
      <c r="F203" s="239" t="s">
        <v>619</v>
      </c>
      <c r="G203" s="237"/>
      <c r="H203" s="240">
        <v>1</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141</v>
      </c>
      <c r="AU203" s="246" t="s">
        <v>89</v>
      </c>
      <c r="AV203" s="13" t="s">
        <v>89</v>
      </c>
      <c r="AW203" s="13" t="s">
        <v>37</v>
      </c>
      <c r="AX203" s="13" t="s">
        <v>87</v>
      </c>
      <c r="AY203" s="246" t="s">
        <v>130</v>
      </c>
    </row>
    <row r="204" s="15" customFormat="1">
      <c r="A204" s="15"/>
      <c r="B204" s="271"/>
      <c r="C204" s="272"/>
      <c r="D204" s="231" t="s">
        <v>141</v>
      </c>
      <c r="E204" s="273" t="s">
        <v>1</v>
      </c>
      <c r="F204" s="274" t="s">
        <v>687</v>
      </c>
      <c r="G204" s="272"/>
      <c r="H204" s="273" t="s">
        <v>1</v>
      </c>
      <c r="I204" s="275"/>
      <c r="J204" s="272"/>
      <c r="K204" s="272"/>
      <c r="L204" s="276"/>
      <c r="M204" s="277"/>
      <c r="N204" s="278"/>
      <c r="O204" s="278"/>
      <c r="P204" s="278"/>
      <c r="Q204" s="278"/>
      <c r="R204" s="278"/>
      <c r="S204" s="278"/>
      <c r="T204" s="279"/>
      <c r="U204" s="15"/>
      <c r="V204" s="15"/>
      <c r="W204" s="15"/>
      <c r="X204" s="15"/>
      <c r="Y204" s="15"/>
      <c r="Z204" s="15"/>
      <c r="AA204" s="15"/>
      <c r="AB204" s="15"/>
      <c r="AC204" s="15"/>
      <c r="AD204" s="15"/>
      <c r="AE204" s="15"/>
      <c r="AT204" s="280" t="s">
        <v>141</v>
      </c>
      <c r="AU204" s="280" t="s">
        <v>89</v>
      </c>
      <c r="AV204" s="15" t="s">
        <v>87</v>
      </c>
      <c r="AW204" s="15" t="s">
        <v>37</v>
      </c>
      <c r="AX204" s="15" t="s">
        <v>79</v>
      </c>
      <c r="AY204" s="280" t="s">
        <v>130</v>
      </c>
    </row>
    <row r="205" s="15" customFormat="1">
      <c r="A205" s="15"/>
      <c r="B205" s="271"/>
      <c r="C205" s="272"/>
      <c r="D205" s="231" t="s">
        <v>141</v>
      </c>
      <c r="E205" s="273" t="s">
        <v>1</v>
      </c>
      <c r="F205" s="274" t="s">
        <v>668</v>
      </c>
      <c r="G205" s="272"/>
      <c r="H205" s="273" t="s">
        <v>1</v>
      </c>
      <c r="I205" s="275"/>
      <c r="J205" s="272"/>
      <c r="K205" s="272"/>
      <c r="L205" s="276"/>
      <c r="M205" s="277"/>
      <c r="N205" s="278"/>
      <c r="O205" s="278"/>
      <c r="P205" s="278"/>
      <c r="Q205" s="278"/>
      <c r="R205" s="278"/>
      <c r="S205" s="278"/>
      <c r="T205" s="279"/>
      <c r="U205" s="15"/>
      <c r="V205" s="15"/>
      <c r="W205" s="15"/>
      <c r="X205" s="15"/>
      <c r="Y205" s="15"/>
      <c r="Z205" s="15"/>
      <c r="AA205" s="15"/>
      <c r="AB205" s="15"/>
      <c r="AC205" s="15"/>
      <c r="AD205" s="15"/>
      <c r="AE205" s="15"/>
      <c r="AT205" s="280" t="s">
        <v>141</v>
      </c>
      <c r="AU205" s="280" t="s">
        <v>89</v>
      </c>
      <c r="AV205" s="15" t="s">
        <v>87</v>
      </c>
      <c r="AW205" s="15" t="s">
        <v>37</v>
      </c>
      <c r="AX205" s="15" t="s">
        <v>79</v>
      </c>
      <c r="AY205" s="280" t="s">
        <v>130</v>
      </c>
    </row>
    <row r="206" s="2" customFormat="1" ht="14.4" customHeight="1">
      <c r="A206" s="38"/>
      <c r="B206" s="39"/>
      <c r="C206" s="218" t="s">
        <v>205</v>
      </c>
      <c r="D206" s="218" t="s">
        <v>132</v>
      </c>
      <c r="E206" s="219" t="s">
        <v>700</v>
      </c>
      <c r="F206" s="220" t="s">
        <v>701</v>
      </c>
      <c r="G206" s="221" t="s">
        <v>617</v>
      </c>
      <c r="H206" s="222">
        <v>1</v>
      </c>
      <c r="I206" s="223"/>
      <c r="J206" s="224">
        <f>ROUND(I206*H206,2)</f>
        <v>0</v>
      </c>
      <c r="K206" s="220" t="s">
        <v>1</v>
      </c>
      <c r="L206" s="44"/>
      <c r="M206" s="225" t="s">
        <v>1</v>
      </c>
      <c r="N206" s="226" t="s">
        <v>44</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137</v>
      </c>
      <c r="AT206" s="229" t="s">
        <v>132</v>
      </c>
      <c r="AU206" s="229" t="s">
        <v>89</v>
      </c>
      <c r="AY206" s="17" t="s">
        <v>130</v>
      </c>
      <c r="BE206" s="230">
        <f>IF(N206="základní",J206,0)</f>
        <v>0</v>
      </c>
      <c r="BF206" s="230">
        <f>IF(N206="snížená",J206,0)</f>
        <v>0</v>
      </c>
      <c r="BG206" s="230">
        <f>IF(N206="zákl. přenesená",J206,0)</f>
        <v>0</v>
      </c>
      <c r="BH206" s="230">
        <f>IF(N206="sníž. přenesená",J206,0)</f>
        <v>0</v>
      </c>
      <c r="BI206" s="230">
        <f>IF(N206="nulová",J206,0)</f>
        <v>0</v>
      </c>
      <c r="BJ206" s="17" t="s">
        <v>87</v>
      </c>
      <c r="BK206" s="230">
        <f>ROUND(I206*H206,2)</f>
        <v>0</v>
      </c>
      <c r="BL206" s="17" t="s">
        <v>137</v>
      </c>
      <c r="BM206" s="229" t="s">
        <v>702</v>
      </c>
    </row>
    <row r="207" s="13" customFormat="1">
      <c r="A207" s="13"/>
      <c r="B207" s="236"/>
      <c r="C207" s="237"/>
      <c r="D207" s="231" t="s">
        <v>141</v>
      </c>
      <c r="E207" s="238" t="s">
        <v>1</v>
      </c>
      <c r="F207" s="239" t="s">
        <v>619</v>
      </c>
      <c r="G207" s="237"/>
      <c r="H207" s="240">
        <v>1</v>
      </c>
      <c r="I207" s="241"/>
      <c r="J207" s="237"/>
      <c r="K207" s="237"/>
      <c r="L207" s="242"/>
      <c r="M207" s="243"/>
      <c r="N207" s="244"/>
      <c r="O207" s="244"/>
      <c r="P207" s="244"/>
      <c r="Q207" s="244"/>
      <c r="R207" s="244"/>
      <c r="S207" s="244"/>
      <c r="T207" s="245"/>
      <c r="U207" s="13"/>
      <c r="V207" s="13"/>
      <c r="W207" s="13"/>
      <c r="X207" s="13"/>
      <c r="Y207" s="13"/>
      <c r="Z207" s="13"/>
      <c r="AA207" s="13"/>
      <c r="AB207" s="13"/>
      <c r="AC207" s="13"/>
      <c r="AD207" s="13"/>
      <c r="AE207" s="13"/>
      <c r="AT207" s="246" t="s">
        <v>141</v>
      </c>
      <c r="AU207" s="246" t="s">
        <v>89</v>
      </c>
      <c r="AV207" s="13" t="s">
        <v>89</v>
      </c>
      <c r="AW207" s="13" t="s">
        <v>37</v>
      </c>
      <c r="AX207" s="13" t="s">
        <v>87</v>
      </c>
      <c r="AY207" s="246" t="s">
        <v>130</v>
      </c>
    </row>
    <row r="208" s="15" customFormat="1">
      <c r="A208" s="15"/>
      <c r="B208" s="271"/>
      <c r="C208" s="272"/>
      <c r="D208" s="231" t="s">
        <v>141</v>
      </c>
      <c r="E208" s="273" t="s">
        <v>1</v>
      </c>
      <c r="F208" s="274" t="s">
        <v>703</v>
      </c>
      <c r="G208" s="272"/>
      <c r="H208" s="273" t="s">
        <v>1</v>
      </c>
      <c r="I208" s="275"/>
      <c r="J208" s="272"/>
      <c r="K208" s="272"/>
      <c r="L208" s="276"/>
      <c r="M208" s="277"/>
      <c r="N208" s="278"/>
      <c r="O208" s="278"/>
      <c r="P208" s="278"/>
      <c r="Q208" s="278"/>
      <c r="R208" s="278"/>
      <c r="S208" s="278"/>
      <c r="T208" s="279"/>
      <c r="U208" s="15"/>
      <c r="V208" s="15"/>
      <c r="W208" s="15"/>
      <c r="X208" s="15"/>
      <c r="Y208" s="15"/>
      <c r="Z208" s="15"/>
      <c r="AA208" s="15"/>
      <c r="AB208" s="15"/>
      <c r="AC208" s="15"/>
      <c r="AD208" s="15"/>
      <c r="AE208" s="15"/>
      <c r="AT208" s="280" t="s">
        <v>141</v>
      </c>
      <c r="AU208" s="280" t="s">
        <v>89</v>
      </c>
      <c r="AV208" s="15" t="s">
        <v>87</v>
      </c>
      <c r="AW208" s="15" t="s">
        <v>37</v>
      </c>
      <c r="AX208" s="15" t="s">
        <v>79</v>
      </c>
      <c r="AY208" s="280" t="s">
        <v>130</v>
      </c>
    </row>
    <row r="209" s="15" customFormat="1">
      <c r="A209" s="15"/>
      <c r="B209" s="271"/>
      <c r="C209" s="272"/>
      <c r="D209" s="231" t="s">
        <v>141</v>
      </c>
      <c r="E209" s="273" t="s">
        <v>1</v>
      </c>
      <c r="F209" s="274" t="s">
        <v>650</v>
      </c>
      <c r="G209" s="272"/>
      <c r="H209" s="273" t="s">
        <v>1</v>
      </c>
      <c r="I209" s="275"/>
      <c r="J209" s="272"/>
      <c r="K209" s="272"/>
      <c r="L209" s="276"/>
      <c r="M209" s="277"/>
      <c r="N209" s="278"/>
      <c r="O209" s="278"/>
      <c r="P209" s="278"/>
      <c r="Q209" s="278"/>
      <c r="R209" s="278"/>
      <c r="S209" s="278"/>
      <c r="T209" s="279"/>
      <c r="U209" s="15"/>
      <c r="V209" s="15"/>
      <c r="W209" s="15"/>
      <c r="X209" s="15"/>
      <c r="Y209" s="15"/>
      <c r="Z209" s="15"/>
      <c r="AA209" s="15"/>
      <c r="AB209" s="15"/>
      <c r="AC209" s="15"/>
      <c r="AD209" s="15"/>
      <c r="AE209" s="15"/>
      <c r="AT209" s="280" t="s">
        <v>141</v>
      </c>
      <c r="AU209" s="280" t="s">
        <v>89</v>
      </c>
      <c r="AV209" s="15" t="s">
        <v>87</v>
      </c>
      <c r="AW209" s="15" t="s">
        <v>37</v>
      </c>
      <c r="AX209" s="15" t="s">
        <v>79</v>
      </c>
      <c r="AY209" s="280" t="s">
        <v>130</v>
      </c>
    </row>
    <row r="210" s="2" customFormat="1" ht="14.4" customHeight="1">
      <c r="A210" s="38"/>
      <c r="B210" s="39"/>
      <c r="C210" s="218" t="s">
        <v>8</v>
      </c>
      <c r="D210" s="218" t="s">
        <v>132</v>
      </c>
      <c r="E210" s="219" t="s">
        <v>704</v>
      </c>
      <c r="F210" s="220" t="s">
        <v>705</v>
      </c>
      <c r="G210" s="221" t="s">
        <v>617</v>
      </c>
      <c r="H210" s="222">
        <v>1</v>
      </c>
      <c r="I210" s="223"/>
      <c r="J210" s="224">
        <f>ROUND(I210*H210,2)</f>
        <v>0</v>
      </c>
      <c r="K210" s="220" t="s">
        <v>1</v>
      </c>
      <c r="L210" s="44"/>
      <c r="M210" s="225" t="s">
        <v>1</v>
      </c>
      <c r="N210" s="226" t="s">
        <v>44</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137</v>
      </c>
      <c r="AT210" s="229" t="s">
        <v>132</v>
      </c>
      <c r="AU210" s="229" t="s">
        <v>89</v>
      </c>
      <c r="AY210" s="17" t="s">
        <v>130</v>
      </c>
      <c r="BE210" s="230">
        <f>IF(N210="základní",J210,0)</f>
        <v>0</v>
      </c>
      <c r="BF210" s="230">
        <f>IF(N210="snížená",J210,0)</f>
        <v>0</v>
      </c>
      <c r="BG210" s="230">
        <f>IF(N210="zákl. přenesená",J210,0)</f>
        <v>0</v>
      </c>
      <c r="BH210" s="230">
        <f>IF(N210="sníž. přenesená",J210,0)</f>
        <v>0</v>
      </c>
      <c r="BI210" s="230">
        <f>IF(N210="nulová",J210,0)</f>
        <v>0</v>
      </c>
      <c r="BJ210" s="17" t="s">
        <v>87</v>
      </c>
      <c r="BK210" s="230">
        <f>ROUND(I210*H210,2)</f>
        <v>0</v>
      </c>
      <c r="BL210" s="17" t="s">
        <v>137</v>
      </c>
      <c r="BM210" s="229" t="s">
        <v>706</v>
      </c>
    </row>
    <row r="211" s="13" customFormat="1">
      <c r="A211" s="13"/>
      <c r="B211" s="236"/>
      <c r="C211" s="237"/>
      <c r="D211" s="231" t="s">
        <v>141</v>
      </c>
      <c r="E211" s="238" t="s">
        <v>1</v>
      </c>
      <c r="F211" s="239" t="s">
        <v>619</v>
      </c>
      <c r="G211" s="237"/>
      <c r="H211" s="240">
        <v>1</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141</v>
      </c>
      <c r="AU211" s="246" t="s">
        <v>89</v>
      </c>
      <c r="AV211" s="13" t="s">
        <v>89</v>
      </c>
      <c r="AW211" s="13" t="s">
        <v>37</v>
      </c>
      <c r="AX211" s="13" t="s">
        <v>87</v>
      </c>
      <c r="AY211" s="246" t="s">
        <v>130</v>
      </c>
    </row>
    <row r="212" s="15" customFormat="1">
      <c r="A212" s="15"/>
      <c r="B212" s="271"/>
      <c r="C212" s="272"/>
      <c r="D212" s="231" t="s">
        <v>141</v>
      </c>
      <c r="E212" s="273" t="s">
        <v>1</v>
      </c>
      <c r="F212" s="274" t="s">
        <v>630</v>
      </c>
      <c r="G212" s="272"/>
      <c r="H212" s="273" t="s">
        <v>1</v>
      </c>
      <c r="I212" s="275"/>
      <c r="J212" s="272"/>
      <c r="K212" s="272"/>
      <c r="L212" s="276"/>
      <c r="M212" s="277"/>
      <c r="N212" s="278"/>
      <c r="O212" s="278"/>
      <c r="P212" s="278"/>
      <c r="Q212" s="278"/>
      <c r="R212" s="278"/>
      <c r="S212" s="278"/>
      <c r="T212" s="279"/>
      <c r="U212" s="15"/>
      <c r="V212" s="15"/>
      <c r="W212" s="15"/>
      <c r="X212" s="15"/>
      <c r="Y212" s="15"/>
      <c r="Z212" s="15"/>
      <c r="AA212" s="15"/>
      <c r="AB212" s="15"/>
      <c r="AC212" s="15"/>
      <c r="AD212" s="15"/>
      <c r="AE212" s="15"/>
      <c r="AT212" s="280" t="s">
        <v>141</v>
      </c>
      <c r="AU212" s="280" t="s">
        <v>89</v>
      </c>
      <c r="AV212" s="15" t="s">
        <v>87</v>
      </c>
      <c r="AW212" s="15" t="s">
        <v>37</v>
      </c>
      <c r="AX212" s="15" t="s">
        <v>79</v>
      </c>
      <c r="AY212" s="280" t="s">
        <v>130</v>
      </c>
    </row>
    <row r="213" s="15" customFormat="1">
      <c r="A213" s="15"/>
      <c r="B213" s="271"/>
      <c r="C213" s="272"/>
      <c r="D213" s="231" t="s">
        <v>141</v>
      </c>
      <c r="E213" s="273" t="s">
        <v>1</v>
      </c>
      <c r="F213" s="274" t="s">
        <v>621</v>
      </c>
      <c r="G213" s="272"/>
      <c r="H213" s="273" t="s">
        <v>1</v>
      </c>
      <c r="I213" s="275"/>
      <c r="J213" s="272"/>
      <c r="K213" s="272"/>
      <c r="L213" s="276"/>
      <c r="M213" s="277"/>
      <c r="N213" s="278"/>
      <c r="O213" s="278"/>
      <c r="P213" s="278"/>
      <c r="Q213" s="278"/>
      <c r="R213" s="278"/>
      <c r="S213" s="278"/>
      <c r="T213" s="279"/>
      <c r="U213" s="15"/>
      <c r="V213" s="15"/>
      <c r="W213" s="15"/>
      <c r="X213" s="15"/>
      <c r="Y213" s="15"/>
      <c r="Z213" s="15"/>
      <c r="AA213" s="15"/>
      <c r="AB213" s="15"/>
      <c r="AC213" s="15"/>
      <c r="AD213" s="15"/>
      <c r="AE213" s="15"/>
      <c r="AT213" s="280" t="s">
        <v>141</v>
      </c>
      <c r="AU213" s="280" t="s">
        <v>89</v>
      </c>
      <c r="AV213" s="15" t="s">
        <v>87</v>
      </c>
      <c r="AW213" s="15" t="s">
        <v>37</v>
      </c>
      <c r="AX213" s="15" t="s">
        <v>79</v>
      </c>
      <c r="AY213" s="280" t="s">
        <v>130</v>
      </c>
    </row>
    <row r="214" s="2" customFormat="1" ht="14.4" customHeight="1">
      <c r="A214" s="38"/>
      <c r="B214" s="39"/>
      <c r="C214" s="218" t="s">
        <v>218</v>
      </c>
      <c r="D214" s="218" t="s">
        <v>132</v>
      </c>
      <c r="E214" s="219" t="s">
        <v>707</v>
      </c>
      <c r="F214" s="220" t="s">
        <v>708</v>
      </c>
      <c r="G214" s="221" t="s">
        <v>617</v>
      </c>
      <c r="H214" s="222">
        <v>1</v>
      </c>
      <c r="I214" s="223"/>
      <c r="J214" s="224">
        <f>ROUND(I214*H214,2)</f>
        <v>0</v>
      </c>
      <c r="K214" s="220" t="s">
        <v>1</v>
      </c>
      <c r="L214" s="44"/>
      <c r="M214" s="225" t="s">
        <v>1</v>
      </c>
      <c r="N214" s="226" t="s">
        <v>44</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137</v>
      </c>
      <c r="AT214" s="229" t="s">
        <v>132</v>
      </c>
      <c r="AU214" s="229" t="s">
        <v>89</v>
      </c>
      <c r="AY214" s="17" t="s">
        <v>130</v>
      </c>
      <c r="BE214" s="230">
        <f>IF(N214="základní",J214,0)</f>
        <v>0</v>
      </c>
      <c r="BF214" s="230">
        <f>IF(N214="snížená",J214,0)</f>
        <v>0</v>
      </c>
      <c r="BG214" s="230">
        <f>IF(N214="zákl. přenesená",J214,0)</f>
        <v>0</v>
      </c>
      <c r="BH214" s="230">
        <f>IF(N214="sníž. přenesená",J214,0)</f>
        <v>0</v>
      </c>
      <c r="BI214" s="230">
        <f>IF(N214="nulová",J214,0)</f>
        <v>0</v>
      </c>
      <c r="BJ214" s="17" t="s">
        <v>87</v>
      </c>
      <c r="BK214" s="230">
        <f>ROUND(I214*H214,2)</f>
        <v>0</v>
      </c>
      <c r="BL214" s="17" t="s">
        <v>137</v>
      </c>
      <c r="BM214" s="229" t="s">
        <v>709</v>
      </c>
    </row>
    <row r="215" s="13" customFormat="1">
      <c r="A215" s="13"/>
      <c r="B215" s="236"/>
      <c r="C215" s="237"/>
      <c r="D215" s="231" t="s">
        <v>141</v>
      </c>
      <c r="E215" s="238" t="s">
        <v>1</v>
      </c>
      <c r="F215" s="239" t="s">
        <v>619</v>
      </c>
      <c r="G215" s="237"/>
      <c r="H215" s="240">
        <v>1</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141</v>
      </c>
      <c r="AU215" s="246" t="s">
        <v>89</v>
      </c>
      <c r="AV215" s="13" t="s">
        <v>89</v>
      </c>
      <c r="AW215" s="13" t="s">
        <v>37</v>
      </c>
      <c r="AX215" s="13" t="s">
        <v>87</v>
      </c>
      <c r="AY215" s="246" t="s">
        <v>130</v>
      </c>
    </row>
    <row r="216" s="15" customFormat="1">
      <c r="A216" s="15"/>
      <c r="B216" s="271"/>
      <c r="C216" s="272"/>
      <c r="D216" s="231" t="s">
        <v>141</v>
      </c>
      <c r="E216" s="273" t="s">
        <v>1</v>
      </c>
      <c r="F216" s="274" t="s">
        <v>630</v>
      </c>
      <c r="G216" s="272"/>
      <c r="H216" s="273" t="s">
        <v>1</v>
      </c>
      <c r="I216" s="275"/>
      <c r="J216" s="272"/>
      <c r="K216" s="272"/>
      <c r="L216" s="276"/>
      <c r="M216" s="277"/>
      <c r="N216" s="278"/>
      <c r="O216" s="278"/>
      <c r="P216" s="278"/>
      <c r="Q216" s="278"/>
      <c r="R216" s="278"/>
      <c r="S216" s="278"/>
      <c r="T216" s="279"/>
      <c r="U216" s="15"/>
      <c r="V216" s="15"/>
      <c r="W216" s="15"/>
      <c r="X216" s="15"/>
      <c r="Y216" s="15"/>
      <c r="Z216" s="15"/>
      <c r="AA216" s="15"/>
      <c r="AB216" s="15"/>
      <c r="AC216" s="15"/>
      <c r="AD216" s="15"/>
      <c r="AE216" s="15"/>
      <c r="AT216" s="280" t="s">
        <v>141</v>
      </c>
      <c r="AU216" s="280" t="s">
        <v>89</v>
      </c>
      <c r="AV216" s="15" t="s">
        <v>87</v>
      </c>
      <c r="AW216" s="15" t="s">
        <v>37</v>
      </c>
      <c r="AX216" s="15" t="s">
        <v>79</v>
      </c>
      <c r="AY216" s="280" t="s">
        <v>130</v>
      </c>
    </row>
    <row r="217" s="15" customFormat="1">
      <c r="A217" s="15"/>
      <c r="B217" s="271"/>
      <c r="C217" s="272"/>
      <c r="D217" s="231" t="s">
        <v>141</v>
      </c>
      <c r="E217" s="273" t="s">
        <v>1</v>
      </c>
      <c r="F217" s="274" t="s">
        <v>621</v>
      </c>
      <c r="G217" s="272"/>
      <c r="H217" s="273" t="s">
        <v>1</v>
      </c>
      <c r="I217" s="275"/>
      <c r="J217" s="272"/>
      <c r="K217" s="272"/>
      <c r="L217" s="276"/>
      <c r="M217" s="277"/>
      <c r="N217" s="278"/>
      <c r="O217" s="278"/>
      <c r="P217" s="278"/>
      <c r="Q217" s="278"/>
      <c r="R217" s="278"/>
      <c r="S217" s="278"/>
      <c r="T217" s="279"/>
      <c r="U217" s="15"/>
      <c r="V217" s="15"/>
      <c r="W217" s="15"/>
      <c r="X217" s="15"/>
      <c r="Y217" s="15"/>
      <c r="Z217" s="15"/>
      <c r="AA217" s="15"/>
      <c r="AB217" s="15"/>
      <c r="AC217" s="15"/>
      <c r="AD217" s="15"/>
      <c r="AE217" s="15"/>
      <c r="AT217" s="280" t="s">
        <v>141</v>
      </c>
      <c r="AU217" s="280" t="s">
        <v>89</v>
      </c>
      <c r="AV217" s="15" t="s">
        <v>87</v>
      </c>
      <c r="AW217" s="15" t="s">
        <v>37</v>
      </c>
      <c r="AX217" s="15" t="s">
        <v>79</v>
      </c>
      <c r="AY217" s="280" t="s">
        <v>130</v>
      </c>
    </row>
    <row r="218" s="2" customFormat="1" ht="14.4" customHeight="1">
      <c r="A218" s="38"/>
      <c r="B218" s="39"/>
      <c r="C218" s="218" t="s">
        <v>222</v>
      </c>
      <c r="D218" s="218" t="s">
        <v>132</v>
      </c>
      <c r="E218" s="219" t="s">
        <v>710</v>
      </c>
      <c r="F218" s="220" t="s">
        <v>711</v>
      </c>
      <c r="G218" s="221" t="s">
        <v>617</v>
      </c>
      <c r="H218" s="222">
        <v>1</v>
      </c>
      <c r="I218" s="223"/>
      <c r="J218" s="224">
        <f>ROUND(I218*H218,2)</f>
        <v>0</v>
      </c>
      <c r="K218" s="220" t="s">
        <v>1</v>
      </c>
      <c r="L218" s="44"/>
      <c r="M218" s="225" t="s">
        <v>1</v>
      </c>
      <c r="N218" s="226" t="s">
        <v>44</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137</v>
      </c>
      <c r="AT218" s="229" t="s">
        <v>132</v>
      </c>
      <c r="AU218" s="229" t="s">
        <v>89</v>
      </c>
      <c r="AY218" s="17" t="s">
        <v>130</v>
      </c>
      <c r="BE218" s="230">
        <f>IF(N218="základní",J218,0)</f>
        <v>0</v>
      </c>
      <c r="BF218" s="230">
        <f>IF(N218="snížená",J218,0)</f>
        <v>0</v>
      </c>
      <c r="BG218" s="230">
        <f>IF(N218="zákl. přenesená",J218,0)</f>
        <v>0</v>
      </c>
      <c r="BH218" s="230">
        <f>IF(N218="sníž. přenesená",J218,0)</f>
        <v>0</v>
      </c>
      <c r="BI218" s="230">
        <f>IF(N218="nulová",J218,0)</f>
        <v>0</v>
      </c>
      <c r="BJ218" s="17" t="s">
        <v>87</v>
      </c>
      <c r="BK218" s="230">
        <f>ROUND(I218*H218,2)</f>
        <v>0</v>
      </c>
      <c r="BL218" s="17" t="s">
        <v>137</v>
      </c>
      <c r="BM218" s="229" t="s">
        <v>712</v>
      </c>
    </row>
    <row r="219" s="13" customFormat="1">
      <c r="A219" s="13"/>
      <c r="B219" s="236"/>
      <c r="C219" s="237"/>
      <c r="D219" s="231" t="s">
        <v>141</v>
      </c>
      <c r="E219" s="238" t="s">
        <v>1</v>
      </c>
      <c r="F219" s="239" t="s">
        <v>619</v>
      </c>
      <c r="G219" s="237"/>
      <c r="H219" s="240">
        <v>1</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141</v>
      </c>
      <c r="AU219" s="246" t="s">
        <v>89</v>
      </c>
      <c r="AV219" s="13" t="s">
        <v>89</v>
      </c>
      <c r="AW219" s="13" t="s">
        <v>37</v>
      </c>
      <c r="AX219" s="13" t="s">
        <v>87</v>
      </c>
      <c r="AY219" s="246" t="s">
        <v>130</v>
      </c>
    </row>
    <row r="220" s="15" customFormat="1">
      <c r="A220" s="15"/>
      <c r="B220" s="271"/>
      <c r="C220" s="272"/>
      <c r="D220" s="231" t="s">
        <v>141</v>
      </c>
      <c r="E220" s="273" t="s">
        <v>1</v>
      </c>
      <c r="F220" s="274" t="s">
        <v>713</v>
      </c>
      <c r="G220" s="272"/>
      <c r="H220" s="273" t="s">
        <v>1</v>
      </c>
      <c r="I220" s="275"/>
      <c r="J220" s="272"/>
      <c r="K220" s="272"/>
      <c r="L220" s="276"/>
      <c r="M220" s="277"/>
      <c r="N220" s="278"/>
      <c r="O220" s="278"/>
      <c r="P220" s="278"/>
      <c r="Q220" s="278"/>
      <c r="R220" s="278"/>
      <c r="S220" s="278"/>
      <c r="T220" s="279"/>
      <c r="U220" s="15"/>
      <c r="V220" s="15"/>
      <c r="W220" s="15"/>
      <c r="X220" s="15"/>
      <c r="Y220" s="15"/>
      <c r="Z220" s="15"/>
      <c r="AA220" s="15"/>
      <c r="AB220" s="15"/>
      <c r="AC220" s="15"/>
      <c r="AD220" s="15"/>
      <c r="AE220" s="15"/>
      <c r="AT220" s="280" t="s">
        <v>141</v>
      </c>
      <c r="AU220" s="280" t="s">
        <v>89</v>
      </c>
      <c r="AV220" s="15" t="s">
        <v>87</v>
      </c>
      <c r="AW220" s="15" t="s">
        <v>37</v>
      </c>
      <c r="AX220" s="15" t="s">
        <v>79</v>
      </c>
      <c r="AY220" s="280" t="s">
        <v>130</v>
      </c>
    </row>
    <row r="221" s="15" customFormat="1">
      <c r="A221" s="15"/>
      <c r="B221" s="271"/>
      <c r="C221" s="272"/>
      <c r="D221" s="231" t="s">
        <v>141</v>
      </c>
      <c r="E221" s="273" t="s">
        <v>1</v>
      </c>
      <c r="F221" s="274" t="s">
        <v>649</v>
      </c>
      <c r="G221" s="272"/>
      <c r="H221" s="273" t="s">
        <v>1</v>
      </c>
      <c r="I221" s="275"/>
      <c r="J221" s="272"/>
      <c r="K221" s="272"/>
      <c r="L221" s="276"/>
      <c r="M221" s="277"/>
      <c r="N221" s="278"/>
      <c r="O221" s="278"/>
      <c r="P221" s="278"/>
      <c r="Q221" s="278"/>
      <c r="R221" s="278"/>
      <c r="S221" s="278"/>
      <c r="T221" s="279"/>
      <c r="U221" s="15"/>
      <c r="V221" s="15"/>
      <c r="W221" s="15"/>
      <c r="X221" s="15"/>
      <c r="Y221" s="15"/>
      <c r="Z221" s="15"/>
      <c r="AA221" s="15"/>
      <c r="AB221" s="15"/>
      <c r="AC221" s="15"/>
      <c r="AD221" s="15"/>
      <c r="AE221" s="15"/>
      <c r="AT221" s="280" t="s">
        <v>141</v>
      </c>
      <c r="AU221" s="280" t="s">
        <v>89</v>
      </c>
      <c r="AV221" s="15" t="s">
        <v>87</v>
      </c>
      <c r="AW221" s="15" t="s">
        <v>37</v>
      </c>
      <c r="AX221" s="15" t="s">
        <v>79</v>
      </c>
      <c r="AY221" s="280" t="s">
        <v>130</v>
      </c>
    </row>
    <row r="222" s="15" customFormat="1">
      <c r="A222" s="15"/>
      <c r="B222" s="271"/>
      <c r="C222" s="272"/>
      <c r="D222" s="231" t="s">
        <v>141</v>
      </c>
      <c r="E222" s="273" t="s">
        <v>1</v>
      </c>
      <c r="F222" s="274" t="s">
        <v>631</v>
      </c>
      <c r="G222" s="272"/>
      <c r="H222" s="273" t="s">
        <v>1</v>
      </c>
      <c r="I222" s="275"/>
      <c r="J222" s="272"/>
      <c r="K222" s="272"/>
      <c r="L222" s="276"/>
      <c r="M222" s="277"/>
      <c r="N222" s="278"/>
      <c r="O222" s="278"/>
      <c r="P222" s="278"/>
      <c r="Q222" s="278"/>
      <c r="R222" s="278"/>
      <c r="S222" s="278"/>
      <c r="T222" s="279"/>
      <c r="U222" s="15"/>
      <c r="V222" s="15"/>
      <c r="W222" s="15"/>
      <c r="X222" s="15"/>
      <c r="Y222" s="15"/>
      <c r="Z222" s="15"/>
      <c r="AA222" s="15"/>
      <c r="AB222" s="15"/>
      <c r="AC222" s="15"/>
      <c r="AD222" s="15"/>
      <c r="AE222" s="15"/>
      <c r="AT222" s="280" t="s">
        <v>141</v>
      </c>
      <c r="AU222" s="280" t="s">
        <v>89</v>
      </c>
      <c r="AV222" s="15" t="s">
        <v>87</v>
      </c>
      <c r="AW222" s="15" t="s">
        <v>37</v>
      </c>
      <c r="AX222" s="15" t="s">
        <v>79</v>
      </c>
      <c r="AY222" s="280" t="s">
        <v>130</v>
      </c>
    </row>
    <row r="223" s="2" customFormat="1" ht="14.4" customHeight="1">
      <c r="A223" s="38"/>
      <c r="B223" s="39"/>
      <c r="C223" s="218" t="s">
        <v>228</v>
      </c>
      <c r="D223" s="218" t="s">
        <v>132</v>
      </c>
      <c r="E223" s="219" t="s">
        <v>714</v>
      </c>
      <c r="F223" s="220" t="s">
        <v>715</v>
      </c>
      <c r="G223" s="221" t="s">
        <v>617</v>
      </c>
      <c r="H223" s="222">
        <v>1</v>
      </c>
      <c r="I223" s="223"/>
      <c r="J223" s="224">
        <f>ROUND(I223*H223,2)</f>
        <v>0</v>
      </c>
      <c r="K223" s="220" t="s">
        <v>1</v>
      </c>
      <c r="L223" s="44"/>
      <c r="M223" s="225" t="s">
        <v>1</v>
      </c>
      <c r="N223" s="226" t="s">
        <v>44</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137</v>
      </c>
      <c r="AT223" s="229" t="s">
        <v>132</v>
      </c>
      <c r="AU223" s="229" t="s">
        <v>89</v>
      </c>
      <c r="AY223" s="17" t="s">
        <v>130</v>
      </c>
      <c r="BE223" s="230">
        <f>IF(N223="základní",J223,0)</f>
        <v>0</v>
      </c>
      <c r="BF223" s="230">
        <f>IF(N223="snížená",J223,0)</f>
        <v>0</v>
      </c>
      <c r="BG223" s="230">
        <f>IF(N223="zákl. přenesená",J223,0)</f>
        <v>0</v>
      </c>
      <c r="BH223" s="230">
        <f>IF(N223="sníž. přenesená",J223,0)</f>
        <v>0</v>
      </c>
      <c r="BI223" s="230">
        <f>IF(N223="nulová",J223,0)</f>
        <v>0</v>
      </c>
      <c r="BJ223" s="17" t="s">
        <v>87</v>
      </c>
      <c r="BK223" s="230">
        <f>ROUND(I223*H223,2)</f>
        <v>0</v>
      </c>
      <c r="BL223" s="17" t="s">
        <v>137</v>
      </c>
      <c r="BM223" s="229" t="s">
        <v>716</v>
      </c>
    </row>
    <row r="224" s="13" customFormat="1">
      <c r="A224" s="13"/>
      <c r="B224" s="236"/>
      <c r="C224" s="237"/>
      <c r="D224" s="231" t="s">
        <v>141</v>
      </c>
      <c r="E224" s="238" t="s">
        <v>1</v>
      </c>
      <c r="F224" s="239" t="s">
        <v>619</v>
      </c>
      <c r="G224" s="237"/>
      <c r="H224" s="240">
        <v>1</v>
      </c>
      <c r="I224" s="241"/>
      <c r="J224" s="237"/>
      <c r="K224" s="237"/>
      <c r="L224" s="242"/>
      <c r="M224" s="243"/>
      <c r="N224" s="244"/>
      <c r="O224" s="244"/>
      <c r="P224" s="244"/>
      <c r="Q224" s="244"/>
      <c r="R224" s="244"/>
      <c r="S224" s="244"/>
      <c r="T224" s="245"/>
      <c r="U224" s="13"/>
      <c r="V224" s="13"/>
      <c r="W224" s="13"/>
      <c r="X224" s="13"/>
      <c r="Y224" s="13"/>
      <c r="Z224" s="13"/>
      <c r="AA224" s="13"/>
      <c r="AB224" s="13"/>
      <c r="AC224" s="13"/>
      <c r="AD224" s="13"/>
      <c r="AE224" s="13"/>
      <c r="AT224" s="246" t="s">
        <v>141</v>
      </c>
      <c r="AU224" s="246" t="s">
        <v>89</v>
      </c>
      <c r="AV224" s="13" t="s">
        <v>89</v>
      </c>
      <c r="AW224" s="13" t="s">
        <v>37</v>
      </c>
      <c r="AX224" s="13" t="s">
        <v>87</v>
      </c>
      <c r="AY224" s="246" t="s">
        <v>130</v>
      </c>
    </row>
    <row r="225" s="15" customFormat="1">
      <c r="A225" s="15"/>
      <c r="B225" s="271"/>
      <c r="C225" s="272"/>
      <c r="D225" s="231" t="s">
        <v>141</v>
      </c>
      <c r="E225" s="273" t="s">
        <v>1</v>
      </c>
      <c r="F225" s="274" t="s">
        <v>660</v>
      </c>
      <c r="G225" s="272"/>
      <c r="H225" s="273" t="s">
        <v>1</v>
      </c>
      <c r="I225" s="275"/>
      <c r="J225" s="272"/>
      <c r="K225" s="272"/>
      <c r="L225" s="276"/>
      <c r="M225" s="277"/>
      <c r="N225" s="278"/>
      <c r="O225" s="278"/>
      <c r="P225" s="278"/>
      <c r="Q225" s="278"/>
      <c r="R225" s="278"/>
      <c r="S225" s="278"/>
      <c r="T225" s="279"/>
      <c r="U225" s="15"/>
      <c r="V225" s="15"/>
      <c r="W225" s="15"/>
      <c r="X225" s="15"/>
      <c r="Y225" s="15"/>
      <c r="Z225" s="15"/>
      <c r="AA225" s="15"/>
      <c r="AB225" s="15"/>
      <c r="AC225" s="15"/>
      <c r="AD225" s="15"/>
      <c r="AE225" s="15"/>
      <c r="AT225" s="280" t="s">
        <v>141</v>
      </c>
      <c r="AU225" s="280" t="s">
        <v>89</v>
      </c>
      <c r="AV225" s="15" t="s">
        <v>87</v>
      </c>
      <c r="AW225" s="15" t="s">
        <v>37</v>
      </c>
      <c r="AX225" s="15" t="s">
        <v>79</v>
      </c>
      <c r="AY225" s="280" t="s">
        <v>130</v>
      </c>
    </row>
    <row r="226" s="15" customFormat="1">
      <c r="A226" s="15"/>
      <c r="B226" s="271"/>
      <c r="C226" s="272"/>
      <c r="D226" s="231" t="s">
        <v>141</v>
      </c>
      <c r="E226" s="273" t="s">
        <v>1</v>
      </c>
      <c r="F226" s="274" t="s">
        <v>631</v>
      </c>
      <c r="G226" s="272"/>
      <c r="H226" s="273" t="s">
        <v>1</v>
      </c>
      <c r="I226" s="275"/>
      <c r="J226" s="272"/>
      <c r="K226" s="272"/>
      <c r="L226" s="276"/>
      <c r="M226" s="277"/>
      <c r="N226" s="278"/>
      <c r="O226" s="278"/>
      <c r="P226" s="278"/>
      <c r="Q226" s="278"/>
      <c r="R226" s="278"/>
      <c r="S226" s="278"/>
      <c r="T226" s="279"/>
      <c r="U226" s="15"/>
      <c r="V226" s="15"/>
      <c r="W226" s="15"/>
      <c r="X226" s="15"/>
      <c r="Y226" s="15"/>
      <c r="Z226" s="15"/>
      <c r="AA226" s="15"/>
      <c r="AB226" s="15"/>
      <c r="AC226" s="15"/>
      <c r="AD226" s="15"/>
      <c r="AE226" s="15"/>
      <c r="AT226" s="280" t="s">
        <v>141</v>
      </c>
      <c r="AU226" s="280" t="s">
        <v>89</v>
      </c>
      <c r="AV226" s="15" t="s">
        <v>87</v>
      </c>
      <c r="AW226" s="15" t="s">
        <v>37</v>
      </c>
      <c r="AX226" s="15" t="s">
        <v>79</v>
      </c>
      <c r="AY226" s="280" t="s">
        <v>130</v>
      </c>
    </row>
    <row r="227" s="2" customFormat="1" ht="14.4" customHeight="1">
      <c r="A227" s="38"/>
      <c r="B227" s="39"/>
      <c r="C227" s="218" t="s">
        <v>232</v>
      </c>
      <c r="D227" s="218" t="s">
        <v>132</v>
      </c>
      <c r="E227" s="219" t="s">
        <v>717</v>
      </c>
      <c r="F227" s="220" t="s">
        <v>718</v>
      </c>
      <c r="G227" s="221" t="s">
        <v>617</v>
      </c>
      <c r="H227" s="222">
        <v>1</v>
      </c>
      <c r="I227" s="223"/>
      <c r="J227" s="224">
        <f>ROUND(I227*H227,2)</f>
        <v>0</v>
      </c>
      <c r="K227" s="220" t="s">
        <v>1</v>
      </c>
      <c r="L227" s="44"/>
      <c r="M227" s="225" t="s">
        <v>1</v>
      </c>
      <c r="N227" s="226" t="s">
        <v>44</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137</v>
      </c>
      <c r="AT227" s="229" t="s">
        <v>132</v>
      </c>
      <c r="AU227" s="229" t="s">
        <v>89</v>
      </c>
      <c r="AY227" s="17" t="s">
        <v>130</v>
      </c>
      <c r="BE227" s="230">
        <f>IF(N227="základní",J227,0)</f>
        <v>0</v>
      </c>
      <c r="BF227" s="230">
        <f>IF(N227="snížená",J227,0)</f>
        <v>0</v>
      </c>
      <c r="BG227" s="230">
        <f>IF(N227="zákl. přenesená",J227,0)</f>
        <v>0</v>
      </c>
      <c r="BH227" s="230">
        <f>IF(N227="sníž. přenesená",J227,0)</f>
        <v>0</v>
      </c>
      <c r="BI227" s="230">
        <f>IF(N227="nulová",J227,0)</f>
        <v>0</v>
      </c>
      <c r="BJ227" s="17" t="s">
        <v>87</v>
      </c>
      <c r="BK227" s="230">
        <f>ROUND(I227*H227,2)</f>
        <v>0</v>
      </c>
      <c r="BL227" s="17" t="s">
        <v>137</v>
      </c>
      <c r="BM227" s="229" t="s">
        <v>719</v>
      </c>
    </row>
    <row r="228" s="13" customFormat="1">
      <c r="A228" s="13"/>
      <c r="B228" s="236"/>
      <c r="C228" s="237"/>
      <c r="D228" s="231" t="s">
        <v>141</v>
      </c>
      <c r="E228" s="238" t="s">
        <v>1</v>
      </c>
      <c r="F228" s="239" t="s">
        <v>720</v>
      </c>
      <c r="G228" s="237"/>
      <c r="H228" s="240">
        <v>1</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141</v>
      </c>
      <c r="AU228" s="246" t="s">
        <v>89</v>
      </c>
      <c r="AV228" s="13" t="s">
        <v>89</v>
      </c>
      <c r="AW228" s="13" t="s">
        <v>37</v>
      </c>
      <c r="AX228" s="13" t="s">
        <v>87</v>
      </c>
      <c r="AY228" s="246" t="s">
        <v>130</v>
      </c>
    </row>
    <row r="229" s="15" customFormat="1">
      <c r="A229" s="15"/>
      <c r="B229" s="271"/>
      <c r="C229" s="272"/>
      <c r="D229" s="231" t="s">
        <v>141</v>
      </c>
      <c r="E229" s="273" t="s">
        <v>1</v>
      </c>
      <c r="F229" s="274" t="s">
        <v>721</v>
      </c>
      <c r="G229" s="272"/>
      <c r="H229" s="273" t="s">
        <v>1</v>
      </c>
      <c r="I229" s="275"/>
      <c r="J229" s="272"/>
      <c r="K229" s="272"/>
      <c r="L229" s="276"/>
      <c r="M229" s="277"/>
      <c r="N229" s="278"/>
      <c r="O229" s="278"/>
      <c r="P229" s="278"/>
      <c r="Q229" s="278"/>
      <c r="R229" s="278"/>
      <c r="S229" s="278"/>
      <c r="T229" s="279"/>
      <c r="U229" s="15"/>
      <c r="V229" s="15"/>
      <c r="W229" s="15"/>
      <c r="X229" s="15"/>
      <c r="Y229" s="15"/>
      <c r="Z229" s="15"/>
      <c r="AA229" s="15"/>
      <c r="AB229" s="15"/>
      <c r="AC229" s="15"/>
      <c r="AD229" s="15"/>
      <c r="AE229" s="15"/>
      <c r="AT229" s="280" t="s">
        <v>141</v>
      </c>
      <c r="AU229" s="280" t="s">
        <v>89</v>
      </c>
      <c r="AV229" s="15" t="s">
        <v>87</v>
      </c>
      <c r="AW229" s="15" t="s">
        <v>37</v>
      </c>
      <c r="AX229" s="15" t="s">
        <v>79</v>
      </c>
      <c r="AY229" s="280" t="s">
        <v>130</v>
      </c>
    </row>
    <row r="230" s="15" customFormat="1">
      <c r="A230" s="15"/>
      <c r="B230" s="271"/>
      <c r="C230" s="272"/>
      <c r="D230" s="231" t="s">
        <v>141</v>
      </c>
      <c r="E230" s="273" t="s">
        <v>1</v>
      </c>
      <c r="F230" s="274" t="s">
        <v>668</v>
      </c>
      <c r="G230" s="272"/>
      <c r="H230" s="273" t="s">
        <v>1</v>
      </c>
      <c r="I230" s="275"/>
      <c r="J230" s="272"/>
      <c r="K230" s="272"/>
      <c r="L230" s="276"/>
      <c r="M230" s="277"/>
      <c r="N230" s="278"/>
      <c r="O230" s="278"/>
      <c r="P230" s="278"/>
      <c r="Q230" s="278"/>
      <c r="R230" s="278"/>
      <c r="S230" s="278"/>
      <c r="T230" s="279"/>
      <c r="U230" s="15"/>
      <c r="V230" s="15"/>
      <c r="W230" s="15"/>
      <c r="X230" s="15"/>
      <c r="Y230" s="15"/>
      <c r="Z230" s="15"/>
      <c r="AA230" s="15"/>
      <c r="AB230" s="15"/>
      <c r="AC230" s="15"/>
      <c r="AD230" s="15"/>
      <c r="AE230" s="15"/>
      <c r="AT230" s="280" t="s">
        <v>141</v>
      </c>
      <c r="AU230" s="280" t="s">
        <v>89</v>
      </c>
      <c r="AV230" s="15" t="s">
        <v>87</v>
      </c>
      <c r="AW230" s="15" t="s">
        <v>37</v>
      </c>
      <c r="AX230" s="15" t="s">
        <v>79</v>
      </c>
      <c r="AY230" s="280" t="s">
        <v>130</v>
      </c>
    </row>
    <row r="231" s="2" customFormat="1" ht="14.4" customHeight="1">
      <c r="A231" s="38"/>
      <c r="B231" s="39"/>
      <c r="C231" s="218" t="s">
        <v>238</v>
      </c>
      <c r="D231" s="218" t="s">
        <v>132</v>
      </c>
      <c r="E231" s="219" t="s">
        <v>722</v>
      </c>
      <c r="F231" s="220" t="s">
        <v>723</v>
      </c>
      <c r="G231" s="221" t="s">
        <v>617</v>
      </c>
      <c r="H231" s="222">
        <v>1</v>
      </c>
      <c r="I231" s="223"/>
      <c r="J231" s="224">
        <f>ROUND(I231*H231,2)</f>
        <v>0</v>
      </c>
      <c r="K231" s="220" t="s">
        <v>1</v>
      </c>
      <c r="L231" s="44"/>
      <c r="M231" s="225" t="s">
        <v>1</v>
      </c>
      <c r="N231" s="226" t="s">
        <v>44</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137</v>
      </c>
      <c r="AT231" s="229" t="s">
        <v>132</v>
      </c>
      <c r="AU231" s="229" t="s">
        <v>89</v>
      </c>
      <c r="AY231" s="17" t="s">
        <v>130</v>
      </c>
      <c r="BE231" s="230">
        <f>IF(N231="základní",J231,0)</f>
        <v>0</v>
      </c>
      <c r="BF231" s="230">
        <f>IF(N231="snížená",J231,0)</f>
        <v>0</v>
      </c>
      <c r="BG231" s="230">
        <f>IF(N231="zákl. přenesená",J231,0)</f>
        <v>0</v>
      </c>
      <c r="BH231" s="230">
        <f>IF(N231="sníž. přenesená",J231,0)</f>
        <v>0</v>
      </c>
      <c r="BI231" s="230">
        <f>IF(N231="nulová",J231,0)</f>
        <v>0</v>
      </c>
      <c r="BJ231" s="17" t="s">
        <v>87</v>
      </c>
      <c r="BK231" s="230">
        <f>ROUND(I231*H231,2)</f>
        <v>0</v>
      </c>
      <c r="BL231" s="17" t="s">
        <v>137</v>
      </c>
      <c r="BM231" s="229" t="s">
        <v>724</v>
      </c>
    </row>
    <row r="232" s="13" customFormat="1">
      <c r="A232" s="13"/>
      <c r="B232" s="236"/>
      <c r="C232" s="237"/>
      <c r="D232" s="231" t="s">
        <v>141</v>
      </c>
      <c r="E232" s="238" t="s">
        <v>1</v>
      </c>
      <c r="F232" s="239" t="s">
        <v>619</v>
      </c>
      <c r="G232" s="237"/>
      <c r="H232" s="240">
        <v>1</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141</v>
      </c>
      <c r="AU232" s="246" t="s">
        <v>89</v>
      </c>
      <c r="AV232" s="13" t="s">
        <v>89</v>
      </c>
      <c r="AW232" s="13" t="s">
        <v>37</v>
      </c>
      <c r="AX232" s="13" t="s">
        <v>87</v>
      </c>
      <c r="AY232" s="246" t="s">
        <v>130</v>
      </c>
    </row>
    <row r="233" s="15" customFormat="1">
      <c r="A233" s="15"/>
      <c r="B233" s="271"/>
      <c r="C233" s="272"/>
      <c r="D233" s="231" t="s">
        <v>141</v>
      </c>
      <c r="E233" s="273" t="s">
        <v>1</v>
      </c>
      <c r="F233" s="274" t="s">
        <v>725</v>
      </c>
      <c r="G233" s="272"/>
      <c r="H233" s="273" t="s">
        <v>1</v>
      </c>
      <c r="I233" s="275"/>
      <c r="J233" s="272"/>
      <c r="K233" s="272"/>
      <c r="L233" s="276"/>
      <c r="M233" s="277"/>
      <c r="N233" s="278"/>
      <c r="O233" s="278"/>
      <c r="P233" s="278"/>
      <c r="Q233" s="278"/>
      <c r="R233" s="278"/>
      <c r="S233" s="278"/>
      <c r="T233" s="279"/>
      <c r="U233" s="15"/>
      <c r="V233" s="15"/>
      <c r="W233" s="15"/>
      <c r="X233" s="15"/>
      <c r="Y233" s="15"/>
      <c r="Z233" s="15"/>
      <c r="AA233" s="15"/>
      <c r="AB233" s="15"/>
      <c r="AC233" s="15"/>
      <c r="AD233" s="15"/>
      <c r="AE233" s="15"/>
      <c r="AT233" s="280" t="s">
        <v>141</v>
      </c>
      <c r="AU233" s="280" t="s">
        <v>89</v>
      </c>
      <c r="AV233" s="15" t="s">
        <v>87</v>
      </c>
      <c r="AW233" s="15" t="s">
        <v>37</v>
      </c>
      <c r="AX233" s="15" t="s">
        <v>79</v>
      </c>
      <c r="AY233" s="280" t="s">
        <v>130</v>
      </c>
    </row>
    <row r="234" s="15" customFormat="1">
      <c r="A234" s="15"/>
      <c r="B234" s="271"/>
      <c r="C234" s="272"/>
      <c r="D234" s="231" t="s">
        <v>141</v>
      </c>
      <c r="E234" s="273" t="s">
        <v>1</v>
      </c>
      <c r="F234" s="274" t="s">
        <v>621</v>
      </c>
      <c r="G234" s="272"/>
      <c r="H234" s="273" t="s">
        <v>1</v>
      </c>
      <c r="I234" s="275"/>
      <c r="J234" s="272"/>
      <c r="K234" s="272"/>
      <c r="L234" s="276"/>
      <c r="M234" s="277"/>
      <c r="N234" s="278"/>
      <c r="O234" s="278"/>
      <c r="P234" s="278"/>
      <c r="Q234" s="278"/>
      <c r="R234" s="278"/>
      <c r="S234" s="278"/>
      <c r="T234" s="279"/>
      <c r="U234" s="15"/>
      <c r="V234" s="15"/>
      <c r="W234" s="15"/>
      <c r="X234" s="15"/>
      <c r="Y234" s="15"/>
      <c r="Z234" s="15"/>
      <c r="AA234" s="15"/>
      <c r="AB234" s="15"/>
      <c r="AC234" s="15"/>
      <c r="AD234" s="15"/>
      <c r="AE234" s="15"/>
      <c r="AT234" s="280" t="s">
        <v>141</v>
      </c>
      <c r="AU234" s="280" t="s">
        <v>89</v>
      </c>
      <c r="AV234" s="15" t="s">
        <v>87</v>
      </c>
      <c r="AW234" s="15" t="s">
        <v>37</v>
      </c>
      <c r="AX234" s="15" t="s">
        <v>79</v>
      </c>
      <c r="AY234" s="280" t="s">
        <v>130</v>
      </c>
    </row>
    <row r="235" s="2" customFormat="1" ht="14.4" customHeight="1">
      <c r="A235" s="38"/>
      <c r="B235" s="39"/>
      <c r="C235" s="218" t="s">
        <v>7</v>
      </c>
      <c r="D235" s="218" t="s">
        <v>132</v>
      </c>
      <c r="E235" s="219" t="s">
        <v>726</v>
      </c>
      <c r="F235" s="220" t="s">
        <v>727</v>
      </c>
      <c r="G235" s="221" t="s">
        <v>617</v>
      </c>
      <c r="H235" s="222">
        <v>1</v>
      </c>
      <c r="I235" s="223"/>
      <c r="J235" s="224">
        <f>ROUND(I235*H235,2)</f>
        <v>0</v>
      </c>
      <c r="K235" s="220" t="s">
        <v>1</v>
      </c>
      <c r="L235" s="44"/>
      <c r="M235" s="225" t="s">
        <v>1</v>
      </c>
      <c r="N235" s="226" t="s">
        <v>44</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137</v>
      </c>
      <c r="AT235" s="229" t="s">
        <v>132</v>
      </c>
      <c r="AU235" s="229" t="s">
        <v>89</v>
      </c>
      <c r="AY235" s="17" t="s">
        <v>130</v>
      </c>
      <c r="BE235" s="230">
        <f>IF(N235="základní",J235,0)</f>
        <v>0</v>
      </c>
      <c r="BF235" s="230">
        <f>IF(N235="snížená",J235,0)</f>
        <v>0</v>
      </c>
      <c r="BG235" s="230">
        <f>IF(N235="zákl. přenesená",J235,0)</f>
        <v>0</v>
      </c>
      <c r="BH235" s="230">
        <f>IF(N235="sníž. přenesená",J235,0)</f>
        <v>0</v>
      </c>
      <c r="BI235" s="230">
        <f>IF(N235="nulová",J235,0)</f>
        <v>0</v>
      </c>
      <c r="BJ235" s="17" t="s">
        <v>87</v>
      </c>
      <c r="BK235" s="230">
        <f>ROUND(I235*H235,2)</f>
        <v>0</v>
      </c>
      <c r="BL235" s="17" t="s">
        <v>137</v>
      </c>
      <c r="BM235" s="229" t="s">
        <v>728</v>
      </c>
    </row>
    <row r="236" s="13" customFormat="1">
      <c r="A236" s="13"/>
      <c r="B236" s="236"/>
      <c r="C236" s="237"/>
      <c r="D236" s="231" t="s">
        <v>141</v>
      </c>
      <c r="E236" s="238" t="s">
        <v>1</v>
      </c>
      <c r="F236" s="239" t="s">
        <v>619</v>
      </c>
      <c r="G236" s="237"/>
      <c r="H236" s="240">
        <v>1</v>
      </c>
      <c r="I236" s="241"/>
      <c r="J236" s="237"/>
      <c r="K236" s="237"/>
      <c r="L236" s="242"/>
      <c r="M236" s="243"/>
      <c r="N236" s="244"/>
      <c r="O236" s="244"/>
      <c r="P236" s="244"/>
      <c r="Q236" s="244"/>
      <c r="R236" s="244"/>
      <c r="S236" s="244"/>
      <c r="T236" s="245"/>
      <c r="U236" s="13"/>
      <c r="V236" s="13"/>
      <c r="W236" s="13"/>
      <c r="X236" s="13"/>
      <c r="Y236" s="13"/>
      <c r="Z236" s="13"/>
      <c r="AA236" s="13"/>
      <c r="AB236" s="13"/>
      <c r="AC236" s="13"/>
      <c r="AD236" s="13"/>
      <c r="AE236" s="13"/>
      <c r="AT236" s="246" t="s">
        <v>141</v>
      </c>
      <c r="AU236" s="246" t="s">
        <v>89</v>
      </c>
      <c r="AV236" s="13" t="s">
        <v>89</v>
      </c>
      <c r="AW236" s="13" t="s">
        <v>37</v>
      </c>
      <c r="AX236" s="13" t="s">
        <v>87</v>
      </c>
      <c r="AY236" s="246" t="s">
        <v>130</v>
      </c>
    </row>
    <row r="237" s="15" customFormat="1">
      <c r="A237" s="15"/>
      <c r="B237" s="271"/>
      <c r="C237" s="272"/>
      <c r="D237" s="231" t="s">
        <v>141</v>
      </c>
      <c r="E237" s="273" t="s">
        <v>1</v>
      </c>
      <c r="F237" s="274" t="s">
        <v>660</v>
      </c>
      <c r="G237" s="272"/>
      <c r="H237" s="273" t="s">
        <v>1</v>
      </c>
      <c r="I237" s="275"/>
      <c r="J237" s="272"/>
      <c r="K237" s="272"/>
      <c r="L237" s="276"/>
      <c r="M237" s="277"/>
      <c r="N237" s="278"/>
      <c r="O237" s="278"/>
      <c r="P237" s="278"/>
      <c r="Q237" s="278"/>
      <c r="R237" s="278"/>
      <c r="S237" s="278"/>
      <c r="T237" s="279"/>
      <c r="U237" s="15"/>
      <c r="V237" s="15"/>
      <c r="W237" s="15"/>
      <c r="X237" s="15"/>
      <c r="Y237" s="15"/>
      <c r="Z237" s="15"/>
      <c r="AA237" s="15"/>
      <c r="AB237" s="15"/>
      <c r="AC237" s="15"/>
      <c r="AD237" s="15"/>
      <c r="AE237" s="15"/>
      <c r="AT237" s="280" t="s">
        <v>141</v>
      </c>
      <c r="AU237" s="280" t="s">
        <v>89</v>
      </c>
      <c r="AV237" s="15" t="s">
        <v>87</v>
      </c>
      <c r="AW237" s="15" t="s">
        <v>37</v>
      </c>
      <c r="AX237" s="15" t="s">
        <v>79</v>
      </c>
      <c r="AY237" s="280" t="s">
        <v>130</v>
      </c>
    </row>
    <row r="238" s="15" customFormat="1">
      <c r="A238" s="15"/>
      <c r="B238" s="271"/>
      <c r="C238" s="272"/>
      <c r="D238" s="231" t="s">
        <v>141</v>
      </c>
      <c r="E238" s="273" t="s">
        <v>1</v>
      </c>
      <c r="F238" s="274" t="s">
        <v>621</v>
      </c>
      <c r="G238" s="272"/>
      <c r="H238" s="273" t="s">
        <v>1</v>
      </c>
      <c r="I238" s="275"/>
      <c r="J238" s="272"/>
      <c r="K238" s="272"/>
      <c r="L238" s="276"/>
      <c r="M238" s="277"/>
      <c r="N238" s="278"/>
      <c r="O238" s="278"/>
      <c r="P238" s="278"/>
      <c r="Q238" s="278"/>
      <c r="R238" s="278"/>
      <c r="S238" s="278"/>
      <c r="T238" s="279"/>
      <c r="U238" s="15"/>
      <c r="V238" s="15"/>
      <c r="W238" s="15"/>
      <c r="X238" s="15"/>
      <c r="Y238" s="15"/>
      <c r="Z238" s="15"/>
      <c r="AA238" s="15"/>
      <c r="AB238" s="15"/>
      <c r="AC238" s="15"/>
      <c r="AD238" s="15"/>
      <c r="AE238" s="15"/>
      <c r="AT238" s="280" t="s">
        <v>141</v>
      </c>
      <c r="AU238" s="280" t="s">
        <v>89</v>
      </c>
      <c r="AV238" s="15" t="s">
        <v>87</v>
      </c>
      <c r="AW238" s="15" t="s">
        <v>37</v>
      </c>
      <c r="AX238" s="15" t="s">
        <v>79</v>
      </c>
      <c r="AY238" s="280" t="s">
        <v>130</v>
      </c>
    </row>
    <row r="239" s="2" customFormat="1" ht="14.4" customHeight="1">
      <c r="A239" s="38"/>
      <c r="B239" s="39"/>
      <c r="C239" s="218" t="s">
        <v>246</v>
      </c>
      <c r="D239" s="218" t="s">
        <v>132</v>
      </c>
      <c r="E239" s="219" t="s">
        <v>729</v>
      </c>
      <c r="F239" s="220" t="s">
        <v>730</v>
      </c>
      <c r="G239" s="221" t="s">
        <v>617</v>
      </c>
      <c r="H239" s="222">
        <v>1</v>
      </c>
      <c r="I239" s="223"/>
      <c r="J239" s="224">
        <f>ROUND(I239*H239,2)</f>
        <v>0</v>
      </c>
      <c r="K239" s="220" t="s">
        <v>1</v>
      </c>
      <c r="L239" s="44"/>
      <c r="M239" s="225" t="s">
        <v>1</v>
      </c>
      <c r="N239" s="226" t="s">
        <v>44</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137</v>
      </c>
      <c r="AT239" s="229" t="s">
        <v>132</v>
      </c>
      <c r="AU239" s="229" t="s">
        <v>89</v>
      </c>
      <c r="AY239" s="17" t="s">
        <v>130</v>
      </c>
      <c r="BE239" s="230">
        <f>IF(N239="základní",J239,0)</f>
        <v>0</v>
      </c>
      <c r="BF239" s="230">
        <f>IF(N239="snížená",J239,0)</f>
        <v>0</v>
      </c>
      <c r="BG239" s="230">
        <f>IF(N239="zákl. přenesená",J239,0)</f>
        <v>0</v>
      </c>
      <c r="BH239" s="230">
        <f>IF(N239="sníž. přenesená",J239,0)</f>
        <v>0</v>
      </c>
      <c r="BI239" s="230">
        <f>IF(N239="nulová",J239,0)</f>
        <v>0</v>
      </c>
      <c r="BJ239" s="17" t="s">
        <v>87</v>
      </c>
      <c r="BK239" s="230">
        <f>ROUND(I239*H239,2)</f>
        <v>0</v>
      </c>
      <c r="BL239" s="17" t="s">
        <v>137</v>
      </c>
      <c r="BM239" s="229" t="s">
        <v>731</v>
      </c>
    </row>
    <row r="240" s="13" customFormat="1">
      <c r="A240" s="13"/>
      <c r="B240" s="236"/>
      <c r="C240" s="237"/>
      <c r="D240" s="231" t="s">
        <v>141</v>
      </c>
      <c r="E240" s="238" t="s">
        <v>1</v>
      </c>
      <c r="F240" s="239" t="s">
        <v>619</v>
      </c>
      <c r="G240" s="237"/>
      <c r="H240" s="240">
        <v>1</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141</v>
      </c>
      <c r="AU240" s="246" t="s">
        <v>89</v>
      </c>
      <c r="AV240" s="13" t="s">
        <v>89</v>
      </c>
      <c r="AW240" s="13" t="s">
        <v>37</v>
      </c>
      <c r="AX240" s="13" t="s">
        <v>87</v>
      </c>
      <c r="AY240" s="246" t="s">
        <v>130</v>
      </c>
    </row>
    <row r="241" s="15" customFormat="1">
      <c r="A241" s="15"/>
      <c r="B241" s="271"/>
      <c r="C241" s="272"/>
      <c r="D241" s="231" t="s">
        <v>141</v>
      </c>
      <c r="E241" s="273" t="s">
        <v>1</v>
      </c>
      <c r="F241" s="274" t="s">
        <v>732</v>
      </c>
      <c r="G241" s="272"/>
      <c r="H241" s="273" t="s">
        <v>1</v>
      </c>
      <c r="I241" s="275"/>
      <c r="J241" s="272"/>
      <c r="K241" s="272"/>
      <c r="L241" s="276"/>
      <c r="M241" s="277"/>
      <c r="N241" s="278"/>
      <c r="O241" s="278"/>
      <c r="P241" s="278"/>
      <c r="Q241" s="278"/>
      <c r="R241" s="278"/>
      <c r="S241" s="278"/>
      <c r="T241" s="279"/>
      <c r="U241" s="15"/>
      <c r="V241" s="15"/>
      <c r="W241" s="15"/>
      <c r="X241" s="15"/>
      <c r="Y241" s="15"/>
      <c r="Z241" s="15"/>
      <c r="AA241" s="15"/>
      <c r="AB241" s="15"/>
      <c r="AC241" s="15"/>
      <c r="AD241" s="15"/>
      <c r="AE241" s="15"/>
      <c r="AT241" s="280" t="s">
        <v>141</v>
      </c>
      <c r="AU241" s="280" t="s">
        <v>89</v>
      </c>
      <c r="AV241" s="15" t="s">
        <v>87</v>
      </c>
      <c r="AW241" s="15" t="s">
        <v>37</v>
      </c>
      <c r="AX241" s="15" t="s">
        <v>79</v>
      </c>
      <c r="AY241" s="280" t="s">
        <v>130</v>
      </c>
    </row>
    <row r="242" s="15" customFormat="1">
      <c r="A242" s="15"/>
      <c r="B242" s="271"/>
      <c r="C242" s="272"/>
      <c r="D242" s="231" t="s">
        <v>141</v>
      </c>
      <c r="E242" s="273" t="s">
        <v>1</v>
      </c>
      <c r="F242" s="274" t="s">
        <v>621</v>
      </c>
      <c r="G242" s="272"/>
      <c r="H242" s="273" t="s">
        <v>1</v>
      </c>
      <c r="I242" s="275"/>
      <c r="J242" s="272"/>
      <c r="K242" s="272"/>
      <c r="L242" s="276"/>
      <c r="M242" s="277"/>
      <c r="N242" s="278"/>
      <c r="O242" s="278"/>
      <c r="P242" s="278"/>
      <c r="Q242" s="278"/>
      <c r="R242" s="278"/>
      <c r="S242" s="278"/>
      <c r="T242" s="279"/>
      <c r="U242" s="15"/>
      <c r="V242" s="15"/>
      <c r="W242" s="15"/>
      <c r="X242" s="15"/>
      <c r="Y242" s="15"/>
      <c r="Z242" s="15"/>
      <c r="AA242" s="15"/>
      <c r="AB242" s="15"/>
      <c r="AC242" s="15"/>
      <c r="AD242" s="15"/>
      <c r="AE242" s="15"/>
      <c r="AT242" s="280" t="s">
        <v>141</v>
      </c>
      <c r="AU242" s="280" t="s">
        <v>89</v>
      </c>
      <c r="AV242" s="15" t="s">
        <v>87</v>
      </c>
      <c r="AW242" s="15" t="s">
        <v>37</v>
      </c>
      <c r="AX242" s="15" t="s">
        <v>79</v>
      </c>
      <c r="AY242" s="280" t="s">
        <v>130</v>
      </c>
    </row>
    <row r="243" s="2" customFormat="1" ht="14.4" customHeight="1">
      <c r="A243" s="38"/>
      <c r="B243" s="39"/>
      <c r="C243" s="218" t="s">
        <v>251</v>
      </c>
      <c r="D243" s="218" t="s">
        <v>132</v>
      </c>
      <c r="E243" s="219" t="s">
        <v>733</v>
      </c>
      <c r="F243" s="220" t="s">
        <v>734</v>
      </c>
      <c r="G243" s="221" t="s">
        <v>617</v>
      </c>
      <c r="H243" s="222">
        <v>1</v>
      </c>
      <c r="I243" s="223"/>
      <c r="J243" s="224">
        <f>ROUND(I243*H243,2)</f>
        <v>0</v>
      </c>
      <c r="K243" s="220" t="s">
        <v>1</v>
      </c>
      <c r="L243" s="44"/>
      <c r="M243" s="225" t="s">
        <v>1</v>
      </c>
      <c r="N243" s="226" t="s">
        <v>44</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137</v>
      </c>
      <c r="AT243" s="229" t="s">
        <v>132</v>
      </c>
      <c r="AU243" s="229" t="s">
        <v>89</v>
      </c>
      <c r="AY243" s="17" t="s">
        <v>130</v>
      </c>
      <c r="BE243" s="230">
        <f>IF(N243="základní",J243,0)</f>
        <v>0</v>
      </c>
      <c r="BF243" s="230">
        <f>IF(N243="snížená",J243,0)</f>
        <v>0</v>
      </c>
      <c r="BG243" s="230">
        <f>IF(N243="zákl. přenesená",J243,0)</f>
        <v>0</v>
      </c>
      <c r="BH243" s="230">
        <f>IF(N243="sníž. přenesená",J243,0)</f>
        <v>0</v>
      </c>
      <c r="BI243" s="230">
        <f>IF(N243="nulová",J243,0)</f>
        <v>0</v>
      </c>
      <c r="BJ243" s="17" t="s">
        <v>87</v>
      </c>
      <c r="BK243" s="230">
        <f>ROUND(I243*H243,2)</f>
        <v>0</v>
      </c>
      <c r="BL243" s="17" t="s">
        <v>137</v>
      </c>
      <c r="BM243" s="229" t="s">
        <v>735</v>
      </c>
    </row>
    <row r="244" s="13" customFormat="1">
      <c r="A244" s="13"/>
      <c r="B244" s="236"/>
      <c r="C244" s="237"/>
      <c r="D244" s="231" t="s">
        <v>141</v>
      </c>
      <c r="E244" s="238" t="s">
        <v>1</v>
      </c>
      <c r="F244" s="239" t="s">
        <v>619</v>
      </c>
      <c r="G244" s="237"/>
      <c r="H244" s="240">
        <v>1</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141</v>
      </c>
      <c r="AU244" s="246" t="s">
        <v>89</v>
      </c>
      <c r="AV244" s="13" t="s">
        <v>89</v>
      </c>
      <c r="AW244" s="13" t="s">
        <v>37</v>
      </c>
      <c r="AX244" s="13" t="s">
        <v>87</v>
      </c>
      <c r="AY244" s="246" t="s">
        <v>130</v>
      </c>
    </row>
    <row r="245" s="15" customFormat="1">
      <c r="A245" s="15"/>
      <c r="B245" s="271"/>
      <c r="C245" s="272"/>
      <c r="D245" s="231" t="s">
        <v>141</v>
      </c>
      <c r="E245" s="273" t="s">
        <v>1</v>
      </c>
      <c r="F245" s="274" t="s">
        <v>736</v>
      </c>
      <c r="G245" s="272"/>
      <c r="H245" s="273" t="s">
        <v>1</v>
      </c>
      <c r="I245" s="275"/>
      <c r="J245" s="272"/>
      <c r="K245" s="272"/>
      <c r="L245" s="276"/>
      <c r="M245" s="277"/>
      <c r="N245" s="278"/>
      <c r="O245" s="278"/>
      <c r="P245" s="278"/>
      <c r="Q245" s="278"/>
      <c r="R245" s="278"/>
      <c r="S245" s="278"/>
      <c r="T245" s="279"/>
      <c r="U245" s="15"/>
      <c r="V245" s="15"/>
      <c r="W245" s="15"/>
      <c r="X245" s="15"/>
      <c r="Y245" s="15"/>
      <c r="Z245" s="15"/>
      <c r="AA245" s="15"/>
      <c r="AB245" s="15"/>
      <c r="AC245" s="15"/>
      <c r="AD245" s="15"/>
      <c r="AE245" s="15"/>
      <c r="AT245" s="280" t="s">
        <v>141</v>
      </c>
      <c r="AU245" s="280" t="s">
        <v>89</v>
      </c>
      <c r="AV245" s="15" t="s">
        <v>87</v>
      </c>
      <c r="AW245" s="15" t="s">
        <v>37</v>
      </c>
      <c r="AX245" s="15" t="s">
        <v>79</v>
      </c>
      <c r="AY245" s="280" t="s">
        <v>130</v>
      </c>
    </row>
    <row r="246" s="15" customFormat="1">
      <c r="A246" s="15"/>
      <c r="B246" s="271"/>
      <c r="C246" s="272"/>
      <c r="D246" s="231" t="s">
        <v>141</v>
      </c>
      <c r="E246" s="273" t="s">
        <v>1</v>
      </c>
      <c r="F246" s="274" t="s">
        <v>621</v>
      </c>
      <c r="G246" s="272"/>
      <c r="H246" s="273" t="s">
        <v>1</v>
      </c>
      <c r="I246" s="275"/>
      <c r="J246" s="272"/>
      <c r="K246" s="272"/>
      <c r="L246" s="276"/>
      <c r="M246" s="277"/>
      <c r="N246" s="278"/>
      <c r="O246" s="278"/>
      <c r="P246" s="278"/>
      <c r="Q246" s="278"/>
      <c r="R246" s="278"/>
      <c r="S246" s="278"/>
      <c r="T246" s="279"/>
      <c r="U246" s="15"/>
      <c r="V246" s="15"/>
      <c r="W246" s="15"/>
      <c r="X246" s="15"/>
      <c r="Y246" s="15"/>
      <c r="Z246" s="15"/>
      <c r="AA246" s="15"/>
      <c r="AB246" s="15"/>
      <c r="AC246" s="15"/>
      <c r="AD246" s="15"/>
      <c r="AE246" s="15"/>
      <c r="AT246" s="280" t="s">
        <v>141</v>
      </c>
      <c r="AU246" s="280" t="s">
        <v>89</v>
      </c>
      <c r="AV246" s="15" t="s">
        <v>87</v>
      </c>
      <c r="AW246" s="15" t="s">
        <v>37</v>
      </c>
      <c r="AX246" s="15" t="s">
        <v>79</v>
      </c>
      <c r="AY246" s="280" t="s">
        <v>130</v>
      </c>
    </row>
    <row r="247" s="2" customFormat="1" ht="14.4" customHeight="1">
      <c r="A247" s="38"/>
      <c r="B247" s="39"/>
      <c r="C247" s="218" t="s">
        <v>257</v>
      </c>
      <c r="D247" s="218" t="s">
        <v>132</v>
      </c>
      <c r="E247" s="219" t="s">
        <v>737</v>
      </c>
      <c r="F247" s="220" t="s">
        <v>738</v>
      </c>
      <c r="G247" s="221" t="s">
        <v>617</v>
      </c>
      <c r="H247" s="222">
        <v>1</v>
      </c>
      <c r="I247" s="223"/>
      <c r="J247" s="224">
        <f>ROUND(I247*H247,2)</f>
        <v>0</v>
      </c>
      <c r="K247" s="220" t="s">
        <v>1</v>
      </c>
      <c r="L247" s="44"/>
      <c r="M247" s="225" t="s">
        <v>1</v>
      </c>
      <c r="N247" s="226" t="s">
        <v>44</v>
      </c>
      <c r="O247" s="91"/>
      <c r="P247" s="227">
        <f>O247*H247</f>
        <v>0</v>
      </c>
      <c r="Q247" s="227">
        <v>0</v>
      </c>
      <c r="R247" s="227">
        <f>Q247*H247</f>
        <v>0</v>
      </c>
      <c r="S247" s="227">
        <v>0</v>
      </c>
      <c r="T247" s="228">
        <f>S247*H247</f>
        <v>0</v>
      </c>
      <c r="U247" s="38"/>
      <c r="V247" s="38"/>
      <c r="W247" s="38"/>
      <c r="X247" s="38"/>
      <c r="Y247" s="38"/>
      <c r="Z247" s="38"/>
      <c r="AA247" s="38"/>
      <c r="AB247" s="38"/>
      <c r="AC247" s="38"/>
      <c r="AD247" s="38"/>
      <c r="AE247" s="38"/>
      <c r="AR247" s="229" t="s">
        <v>137</v>
      </c>
      <c r="AT247" s="229" t="s">
        <v>132</v>
      </c>
      <c r="AU247" s="229" t="s">
        <v>89</v>
      </c>
      <c r="AY247" s="17" t="s">
        <v>130</v>
      </c>
      <c r="BE247" s="230">
        <f>IF(N247="základní",J247,0)</f>
        <v>0</v>
      </c>
      <c r="BF247" s="230">
        <f>IF(N247="snížená",J247,0)</f>
        <v>0</v>
      </c>
      <c r="BG247" s="230">
        <f>IF(N247="zákl. přenesená",J247,0)</f>
        <v>0</v>
      </c>
      <c r="BH247" s="230">
        <f>IF(N247="sníž. přenesená",J247,0)</f>
        <v>0</v>
      </c>
      <c r="BI247" s="230">
        <f>IF(N247="nulová",J247,0)</f>
        <v>0</v>
      </c>
      <c r="BJ247" s="17" t="s">
        <v>87</v>
      </c>
      <c r="BK247" s="230">
        <f>ROUND(I247*H247,2)</f>
        <v>0</v>
      </c>
      <c r="BL247" s="17" t="s">
        <v>137</v>
      </c>
      <c r="BM247" s="229" t="s">
        <v>739</v>
      </c>
    </row>
    <row r="248" s="13" customFormat="1">
      <c r="A248" s="13"/>
      <c r="B248" s="236"/>
      <c r="C248" s="237"/>
      <c r="D248" s="231" t="s">
        <v>141</v>
      </c>
      <c r="E248" s="238" t="s">
        <v>1</v>
      </c>
      <c r="F248" s="239" t="s">
        <v>619</v>
      </c>
      <c r="G248" s="237"/>
      <c r="H248" s="240">
        <v>1</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141</v>
      </c>
      <c r="AU248" s="246" t="s">
        <v>89</v>
      </c>
      <c r="AV248" s="13" t="s">
        <v>89</v>
      </c>
      <c r="AW248" s="13" t="s">
        <v>37</v>
      </c>
      <c r="AX248" s="13" t="s">
        <v>87</v>
      </c>
      <c r="AY248" s="246" t="s">
        <v>130</v>
      </c>
    </row>
    <row r="249" s="15" customFormat="1">
      <c r="A249" s="15"/>
      <c r="B249" s="271"/>
      <c r="C249" s="272"/>
      <c r="D249" s="231" t="s">
        <v>141</v>
      </c>
      <c r="E249" s="273" t="s">
        <v>1</v>
      </c>
      <c r="F249" s="274" t="s">
        <v>740</v>
      </c>
      <c r="G249" s="272"/>
      <c r="H249" s="273" t="s">
        <v>1</v>
      </c>
      <c r="I249" s="275"/>
      <c r="J249" s="272"/>
      <c r="K249" s="272"/>
      <c r="L249" s="276"/>
      <c r="M249" s="277"/>
      <c r="N249" s="278"/>
      <c r="O249" s="278"/>
      <c r="P249" s="278"/>
      <c r="Q249" s="278"/>
      <c r="R249" s="278"/>
      <c r="S249" s="278"/>
      <c r="T249" s="279"/>
      <c r="U249" s="15"/>
      <c r="V249" s="15"/>
      <c r="W249" s="15"/>
      <c r="X249" s="15"/>
      <c r="Y249" s="15"/>
      <c r="Z249" s="15"/>
      <c r="AA249" s="15"/>
      <c r="AB249" s="15"/>
      <c r="AC249" s="15"/>
      <c r="AD249" s="15"/>
      <c r="AE249" s="15"/>
      <c r="AT249" s="280" t="s">
        <v>141</v>
      </c>
      <c r="AU249" s="280" t="s">
        <v>89</v>
      </c>
      <c r="AV249" s="15" t="s">
        <v>87</v>
      </c>
      <c r="AW249" s="15" t="s">
        <v>37</v>
      </c>
      <c r="AX249" s="15" t="s">
        <v>79</v>
      </c>
      <c r="AY249" s="280" t="s">
        <v>130</v>
      </c>
    </row>
    <row r="250" s="15" customFormat="1">
      <c r="A250" s="15"/>
      <c r="B250" s="271"/>
      <c r="C250" s="272"/>
      <c r="D250" s="231" t="s">
        <v>141</v>
      </c>
      <c r="E250" s="273" t="s">
        <v>1</v>
      </c>
      <c r="F250" s="274" t="s">
        <v>650</v>
      </c>
      <c r="G250" s="272"/>
      <c r="H250" s="273" t="s">
        <v>1</v>
      </c>
      <c r="I250" s="275"/>
      <c r="J250" s="272"/>
      <c r="K250" s="272"/>
      <c r="L250" s="276"/>
      <c r="M250" s="277"/>
      <c r="N250" s="278"/>
      <c r="O250" s="278"/>
      <c r="P250" s="278"/>
      <c r="Q250" s="278"/>
      <c r="R250" s="278"/>
      <c r="S250" s="278"/>
      <c r="T250" s="279"/>
      <c r="U250" s="15"/>
      <c r="V250" s="15"/>
      <c r="W250" s="15"/>
      <c r="X250" s="15"/>
      <c r="Y250" s="15"/>
      <c r="Z250" s="15"/>
      <c r="AA250" s="15"/>
      <c r="AB250" s="15"/>
      <c r="AC250" s="15"/>
      <c r="AD250" s="15"/>
      <c r="AE250" s="15"/>
      <c r="AT250" s="280" t="s">
        <v>141</v>
      </c>
      <c r="AU250" s="280" t="s">
        <v>89</v>
      </c>
      <c r="AV250" s="15" t="s">
        <v>87</v>
      </c>
      <c r="AW250" s="15" t="s">
        <v>37</v>
      </c>
      <c r="AX250" s="15" t="s">
        <v>79</v>
      </c>
      <c r="AY250" s="280" t="s">
        <v>130</v>
      </c>
    </row>
    <row r="251" s="2" customFormat="1" ht="14.4" customHeight="1">
      <c r="A251" s="38"/>
      <c r="B251" s="39"/>
      <c r="C251" s="218" t="s">
        <v>262</v>
      </c>
      <c r="D251" s="218" t="s">
        <v>132</v>
      </c>
      <c r="E251" s="219" t="s">
        <v>741</v>
      </c>
      <c r="F251" s="220" t="s">
        <v>742</v>
      </c>
      <c r="G251" s="221" t="s">
        <v>617</v>
      </c>
      <c r="H251" s="222">
        <v>1</v>
      </c>
      <c r="I251" s="223"/>
      <c r="J251" s="224">
        <f>ROUND(I251*H251,2)</f>
        <v>0</v>
      </c>
      <c r="K251" s="220" t="s">
        <v>1</v>
      </c>
      <c r="L251" s="44"/>
      <c r="M251" s="225" t="s">
        <v>1</v>
      </c>
      <c r="N251" s="226" t="s">
        <v>44</v>
      </c>
      <c r="O251" s="91"/>
      <c r="P251" s="227">
        <f>O251*H251</f>
        <v>0</v>
      </c>
      <c r="Q251" s="227">
        <v>0</v>
      </c>
      <c r="R251" s="227">
        <f>Q251*H251</f>
        <v>0</v>
      </c>
      <c r="S251" s="227">
        <v>0</v>
      </c>
      <c r="T251" s="228">
        <f>S251*H251</f>
        <v>0</v>
      </c>
      <c r="U251" s="38"/>
      <c r="V251" s="38"/>
      <c r="W251" s="38"/>
      <c r="X251" s="38"/>
      <c r="Y251" s="38"/>
      <c r="Z251" s="38"/>
      <c r="AA251" s="38"/>
      <c r="AB251" s="38"/>
      <c r="AC251" s="38"/>
      <c r="AD251" s="38"/>
      <c r="AE251" s="38"/>
      <c r="AR251" s="229" t="s">
        <v>137</v>
      </c>
      <c r="AT251" s="229" t="s">
        <v>132</v>
      </c>
      <c r="AU251" s="229" t="s">
        <v>89</v>
      </c>
      <c r="AY251" s="17" t="s">
        <v>130</v>
      </c>
      <c r="BE251" s="230">
        <f>IF(N251="základní",J251,0)</f>
        <v>0</v>
      </c>
      <c r="BF251" s="230">
        <f>IF(N251="snížená",J251,0)</f>
        <v>0</v>
      </c>
      <c r="BG251" s="230">
        <f>IF(N251="zákl. přenesená",J251,0)</f>
        <v>0</v>
      </c>
      <c r="BH251" s="230">
        <f>IF(N251="sníž. přenesená",J251,0)</f>
        <v>0</v>
      </c>
      <c r="BI251" s="230">
        <f>IF(N251="nulová",J251,0)</f>
        <v>0</v>
      </c>
      <c r="BJ251" s="17" t="s">
        <v>87</v>
      </c>
      <c r="BK251" s="230">
        <f>ROUND(I251*H251,2)</f>
        <v>0</v>
      </c>
      <c r="BL251" s="17" t="s">
        <v>137</v>
      </c>
      <c r="BM251" s="229" t="s">
        <v>743</v>
      </c>
    </row>
    <row r="252" s="13" customFormat="1">
      <c r="A252" s="13"/>
      <c r="B252" s="236"/>
      <c r="C252" s="237"/>
      <c r="D252" s="231" t="s">
        <v>141</v>
      </c>
      <c r="E252" s="238" t="s">
        <v>1</v>
      </c>
      <c r="F252" s="239" t="s">
        <v>619</v>
      </c>
      <c r="G252" s="237"/>
      <c r="H252" s="240">
        <v>1</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141</v>
      </c>
      <c r="AU252" s="246" t="s">
        <v>89</v>
      </c>
      <c r="AV252" s="13" t="s">
        <v>89</v>
      </c>
      <c r="AW252" s="13" t="s">
        <v>37</v>
      </c>
      <c r="AX252" s="13" t="s">
        <v>87</v>
      </c>
      <c r="AY252" s="246" t="s">
        <v>130</v>
      </c>
    </row>
    <row r="253" s="15" customFormat="1">
      <c r="A253" s="15"/>
      <c r="B253" s="271"/>
      <c r="C253" s="272"/>
      <c r="D253" s="231" t="s">
        <v>141</v>
      </c>
      <c r="E253" s="273" t="s">
        <v>1</v>
      </c>
      <c r="F253" s="274" t="s">
        <v>660</v>
      </c>
      <c r="G253" s="272"/>
      <c r="H253" s="273" t="s">
        <v>1</v>
      </c>
      <c r="I253" s="275"/>
      <c r="J253" s="272"/>
      <c r="K253" s="272"/>
      <c r="L253" s="276"/>
      <c r="M253" s="277"/>
      <c r="N253" s="278"/>
      <c r="O253" s="278"/>
      <c r="P253" s="278"/>
      <c r="Q253" s="278"/>
      <c r="R253" s="278"/>
      <c r="S253" s="278"/>
      <c r="T253" s="279"/>
      <c r="U253" s="15"/>
      <c r="V253" s="15"/>
      <c r="W253" s="15"/>
      <c r="X253" s="15"/>
      <c r="Y253" s="15"/>
      <c r="Z253" s="15"/>
      <c r="AA253" s="15"/>
      <c r="AB253" s="15"/>
      <c r="AC253" s="15"/>
      <c r="AD253" s="15"/>
      <c r="AE253" s="15"/>
      <c r="AT253" s="280" t="s">
        <v>141</v>
      </c>
      <c r="AU253" s="280" t="s">
        <v>89</v>
      </c>
      <c r="AV253" s="15" t="s">
        <v>87</v>
      </c>
      <c r="AW253" s="15" t="s">
        <v>37</v>
      </c>
      <c r="AX253" s="15" t="s">
        <v>79</v>
      </c>
      <c r="AY253" s="280" t="s">
        <v>130</v>
      </c>
    </row>
    <row r="254" s="15" customFormat="1">
      <c r="A254" s="15"/>
      <c r="B254" s="271"/>
      <c r="C254" s="272"/>
      <c r="D254" s="231" t="s">
        <v>141</v>
      </c>
      <c r="E254" s="273" t="s">
        <v>1</v>
      </c>
      <c r="F254" s="274" t="s">
        <v>631</v>
      </c>
      <c r="G254" s="272"/>
      <c r="H254" s="273" t="s">
        <v>1</v>
      </c>
      <c r="I254" s="275"/>
      <c r="J254" s="272"/>
      <c r="K254" s="272"/>
      <c r="L254" s="276"/>
      <c r="M254" s="277"/>
      <c r="N254" s="278"/>
      <c r="O254" s="278"/>
      <c r="P254" s="278"/>
      <c r="Q254" s="278"/>
      <c r="R254" s="278"/>
      <c r="S254" s="278"/>
      <c r="T254" s="279"/>
      <c r="U254" s="15"/>
      <c r="V254" s="15"/>
      <c r="W254" s="15"/>
      <c r="X254" s="15"/>
      <c r="Y254" s="15"/>
      <c r="Z254" s="15"/>
      <c r="AA254" s="15"/>
      <c r="AB254" s="15"/>
      <c r="AC254" s="15"/>
      <c r="AD254" s="15"/>
      <c r="AE254" s="15"/>
      <c r="AT254" s="280" t="s">
        <v>141</v>
      </c>
      <c r="AU254" s="280" t="s">
        <v>89</v>
      </c>
      <c r="AV254" s="15" t="s">
        <v>87</v>
      </c>
      <c r="AW254" s="15" t="s">
        <v>37</v>
      </c>
      <c r="AX254" s="15" t="s">
        <v>79</v>
      </c>
      <c r="AY254" s="280" t="s">
        <v>130</v>
      </c>
    </row>
    <row r="255" s="2" customFormat="1" ht="14.4" customHeight="1">
      <c r="A255" s="38"/>
      <c r="B255" s="39"/>
      <c r="C255" s="218" t="s">
        <v>267</v>
      </c>
      <c r="D255" s="218" t="s">
        <v>132</v>
      </c>
      <c r="E255" s="219" t="s">
        <v>744</v>
      </c>
      <c r="F255" s="220" t="s">
        <v>745</v>
      </c>
      <c r="G255" s="221" t="s">
        <v>617</v>
      </c>
      <c r="H255" s="222">
        <v>1</v>
      </c>
      <c r="I255" s="223"/>
      <c r="J255" s="224">
        <f>ROUND(I255*H255,2)</f>
        <v>0</v>
      </c>
      <c r="K255" s="220" t="s">
        <v>1</v>
      </c>
      <c r="L255" s="44"/>
      <c r="M255" s="225" t="s">
        <v>1</v>
      </c>
      <c r="N255" s="226" t="s">
        <v>44</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137</v>
      </c>
      <c r="AT255" s="229" t="s">
        <v>132</v>
      </c>
      <c r="AU255" s="229" t="s">
        <v>89</v>
      </c>
      <c r="AY255" s="17" t="s">
        <v>130</v>
      </c>
      <c r="BE255" s="230">
        <f>IF(N255="základní",J255,0)</f>
        <v>0</v>
      </c>
      <c r="BF255" s="230">
        <f>IF(N255="snížená",J255,0)</f>
        <v>0</v>
      </c>
      <c r="BG255" s="230">
        <f>IF(N255="zákl. přenesená",J255,0)</f>
        <v>0</v>
      </c>
      <c r="BH255" s="230">
        <f>IF(N255="sníž. přenesená",J255,0)</f>
        <v>0</v>
      </c>
      <c r="BI255" s="230">
        <f>IF(N255="nulová",J255,0)</f>
        <v>0</v>
      </c>
      <c r="BJ255" s="17" t="s">
        <v>87</v>
      </c>
      <c r="BK255" s="230">
        <f>ROUND(I255*H255,2)</f>
        <v>0</v>
      </c>
      <c r="BL255" s="17" t="s">
        <v>137</v>
      </c>
      <c r="BM255" s="229" t="s">
        <v>746</v>
      </c>
    </row>
    <row r="256" s="13" customFormat="1">
      <c r="A256" s="13"/>
      <c r="B256" s="236"/>
      <c r="C256" s="237"/>
      <c r="D256" s="231" t="s">
        <v>141</v>
      </c>
      <c r="E256" s="238" t="s">
        <v>1</v>
      </c>
      <c r="F256" s="239" t="s">
        <v>619</v>
      </c>
      <c r="G256" s="237"/>
      <c r="H256" s="240">
        <v>1</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141</v>
      </c>
      <c r="AU256" s="246" t="s">
        <v>89</v>
      </c>
      <c r="AV256" s="13" t="s">
        <v>89</v>
      </c>
      <c r="AW256" s="13" t="s">
        <v>37</v>
      </c>
      <c r="AX256" s="13" t="s">
        <v>87</v>
      </c>
      <c r="AY256" s="246" t="s">
        <v>130</v>
      </c>
    </row>
    <row r="257" s="15" customFormat="1">
      <c r="A257" s="15"/>
      <c r="B257" s="271"/>
      <c r="C257" s="272"/>
      <c r="D257" s="231" t="s">
        <v>141</v>
      </c>
      <c r="E257" s="273" t="s">
        <v>1</v>
      </c>
      <c r="F257" s="274" t="s">
        <v>747</v>
      </c>
      <c r="G257" s="272"/>
      <c r="H257" s="273" t="s">
        <v>1</v>
      </c>
      <c r="I257" s="275"/>
      <c r="J257" s="272"/>
      <c r="K257" s="272"/>
      <c r="L257" s="276"/>
      <c r="M257" s="277"/>
      <c r="N257" s="278"/>
      <c r="O257" s="278"/>
      <c r="P257" s="278"/>
      <c r="Q257" s="278"/>
      <c r="R257" s="278"/>
      <c r="S257" s="278"/>
      <c r="T257" s="279"/>
      <c r="U257" s="15"/>
      <c r="V257" s="15"/>
      <c r="W257" s="15"/>
      <c r="X257" s="15"/>
      <c r="Y257" s="15"/>
      <c r="Z257" s="15"/>
      <c r="AA257" s="15"/>
      <c r="AB257" s="15"/>
      <c r="AC257" s="15"/>
      <c r="AD257" s="15"/>
      <c r="AE257" s="15"/>
      <c r="AT257" s="280" t="s">
        <v>141</v>
      </c>
      <c r="AU257" s="280" t="s">
        <v>89</v>
      </c>
      <c r="AV257" s="15" t="s">
        <v>87</v>
      </c>
      <c r="AW257" s="15" t="s">
        <v>37</v>
      </c>
      <c r="AX257" s="15" t="s">
        <v>79</v>
      </c>
      <c r="AY257" s="280" t="s">
        <v>130</v>
      </c>
    </row>
    <row r="258" s="15" customFormat="1">
      <c r="A258" s="15"/>
      <c r="B258" s="271"/>
      <c r="C258" s="272"/>
      <c r="D258" s="231" t="s">
        <v>141</v>
      </c>
      <c r="E258" s="273" t="s">
        <v>1</v>
      </c>
      <c r="F258" s="274" t="s">
        <v>649</v>
      </c>
      <c r="G258" s="272"/>
      <c r="H258" s="273" t="s">
        <v>1</v>
      </c>
      <c r="I258" s="275"/>
      <c r="J258" s="272"/>
      <c r="K258" s="272"/>
      <c r="L258" s="276"/>
      <c r="M258" s="277"/>
      <c r="N258" s="278"/>
      <c r="O258" s="278"/>
      <c r="P258" s="278"/>
      <c r="Q258" s="278"/>
      <c r="R258" s="278"/>
      <c r="S258" s="278"/>
      <c r="T258" s="279"/>
      <c r="U258" s="15"/>
      <c r="V258" s="15"/>
      <c r="W258" s="15"/>
      <c r="X258" s="15"/>
      <c r="Y258" s="15"/>
      <c r="Z258" s="15"/>
      <c r="AA258" s="15"/>
      <c r="AB258" s="15"/>
      <c r="AC258" s="15"/>
      <c r="AD258" s="15"/>
      <c r="AE258" s="15"/>
      <c r="AT258" s="280" t="s">
        <v>141</v>
      </c>
      <c r="AU258" s="280" t="s">
        <v>89</v>
      </c>
      <c r="AV258" s="15" t="s">
        <v>87</v>
      </c>
      <c r="AW258" s="15" t="s">
        <v>37</v>
      </c>
      <c r="AX258" s="15" t="s">
        <v>79</v>
      </c>
      <c r="AY258" s="280" t="s">
        <v>130</v>
      </c>
    </row>
    <row r="259" s="15" customFormat="1">
      <c r="A259" s="15"/>
      <c r="B259" s="271"/>
      <c r="C259" s="272"/>
      <c r="D259" s="231" t="s">
        <v>141</v>
      </c>
      <c r="E259" s="273" t="s">
        <v>1</v>
      </c>
      <c r="F259" s="274" t="s">
        <v>668</v>
      </c>
      <c r="G259" s="272"/>
      <c r="H259" s="273" t="s">
        <v>1</v>
      </c>
      <c r="I259" s="275"/>
      <c r="J259" s="272"/>
      <c r="K259" s="272"/>
      <c r="L259" s="276"/>
      <c r="M259" s="277"/>
      <c r="N259" s="278"/>
      <c r="O259" s="278"/>
      <c r="P259" s="278"/>
      <c r="Q259" s="278"/>
      <c r="R259" s="278"/>
      <c r="S259" s="278"/>
      <c r="T259" s="279"/>
      <c r="U259" s="15"/>
      <c r="V259" s="15"/>
      <c r="W259" s="15"/>
      <c r="X259" s="15"/>
      <c r="Y259" s="15"/>
      <c r="Z259" s="15"/>
      <c r="AA259" s="15"/>
      <c r="AB259" s="15"/>
      <c r="AC259" s="15"/>
      <c r="AD259" s="15"/>
      <c r="AE259" s="15"/>
      <c r="AT259" s="280" t="s">
        <v>141</v>
      </c>
      <c r="AU259" s="280" t="s">
        <v>89</v>
      </c>
      <c r="AV259" s="15" t="s">
        <v>87</v>
      </c>
      <c r="AW259" s="15" t="s">
        <v>37</v>
      </c>
      <c r="AX259" s="15" t="s">
        <v>79</v>
      </c>
      <c r="AY259" s="280" t="s">
        <v>130</v>
      </c>
    </row>
    <row r="260" s="2" customFormat="1" ht="14.4" customHeight="1">
      <c r="A260" s="38"/>
      <c r="B260" s="39"/>
      <c r="C260" s="218" t="s">
        <v>271</v>
      </c>
      <c r="D260" s="218" t="s">
        <v>132</v>
      </c>
      <c r="E260" s="219" t="s">
        <v>748</v>
      </c>
      <c r="F260" s="220" t="s">
        <v>749</v>
      </c>
      <c r="G260" s="221" t="s">
        <v>617</v>
      </c>
      <c r="H260" s="222">
        <v>1</v>
      </c>
      <c r="I260" s="223"/>
      <c r="J260" s="224">
        <f>ROUND(I260*H260,2)</f>
        <v>0</v>
      </c>
      <c r="K260" s="220" t="s">
        <v>1</v>
      </c>
      <c r="L260" s="44"/>
      <c r="M260" s="225" t="s">
        <v>1</v>
      </c>
      <c r="N260" s="226" t="s">
        <v>44</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137</v>
      </c>
      <c r="AT260" s="229" t="s">
        <v>132</v>
      </c>
      <c r="AU260" s="229" t="s">
        <v>89</v>
      </c>
      <c r="AY260" s="17" t="s">
        <v>130</v>
      </c>
      <c r="BE260" s="230">
        <f>IF(N260="základní",J260,0)</f>
        <v>0</v>
      </c>
      <c r="BF260" s="230">
        <f>IF(N260="snížená",J260,0)</f>
        <v>0</v>
      </c>
      <c r="BG260" s="230">
        <f>IF(N260="zákl. přenesená",J260,0)</f>
        <v>0</v>
      </c>
      <c r="BH260" s="230">
        <f>IF(N260="sníž. přenesená",J260,0)</f>
        <v>0</v>
      </c>
      <c r="BI260" s="230">
        <f>IF(N260="nulová",J260,0)</f>
        <v>0</v>
      </c>
      <c r="BJ260" s="17" t="s">
        <v>87</v>
      </c>
      <c r="BK260" s="230">
        <f>ROUND(I260*H260,2)</f>
        <v>0</v>
      </c>
      <c r="BL260" s="17" t="s">
        <v>137</v>
      </c>
      <c r="BM260" s="229" t="s">
        <v>750</v>
      </c>
    </row>
    <row r="261" s="13" customFormat="1">
      <c r="A261" s="13"/>
      <c r="B261" s="236"/>
      <c r="C261" s="237"/>
      <c r="D261" s="231" t="s">
        <v>141</v>
      </c>
      <c r="E261" s="238" t="s">
        <v>1</v>
      </c>
      <c r="F261" s="239" t="s">
        <v>619</v>
      </c>
      <c r="G261" s="237"/>
      <c r="H261" s="240">
        <v>1</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141</v>
      </c>
      <c r="AU261" s="246" t="s">
        <v>89</v>
      </c>
      <c r="AV261" s="13" t="s">
        <v>89</v>
      </c>
      <c r="AW261" s="13" t="s">
        <v>37</v>
      </c>
      <c r="AX261" s="13" t="s">
        <v>87</v>
      </c>
      <c r="AY261" s="246" t="s">
        <v>130</v>
      </c>
    </row>
    <row r="262" s="15" customFormat="1">
      <c r="A262" s="15"/>
      <c r="B262" s="271"/>
      <c r="C262" s="272"/>
      <c r="D262" s="231" t="s">
        <v>141</v>
      </c>
      <c r="E262" s="273" t="s">
        <v>1</v>
      </c>
      <c r="F262" s="274" t="s">
        <v>751</v>
      </c>
      <c r="G262" s="272"/>
      <c r="H262" s="273" t="s">
        <v>1</v>
      </c>
      <c r="I262" s="275"/>
      <c r="J262" s="272"/>
      <c r="K262" s="272"/>
      <c r="L262" s="276"/>
      <c r="M262" s="277"/>
      <c r="N262" s="278"/>
      <c r="O262" s="278"/>
      <c r="P262" s="278"/>
      <c r="Q262" s="278"/>
      <c r="R262" s="278"/>
      <c r="S262" s="278"/>
      <c r="T262" s="279"/>
      <c r="U262" s="15"/>
      <c r="V262" s="15"/>
      <c r="W262" s="15"/>
      <c r="X262" s="15"/>
      <c r="Y262" s="15"/>
      <c r="Z262" s="15"/>
      <c r="AA262" s="15"/>
      <c r="AB262" s="15"/>
      <c r="AC262" s="15"/>
      <c r="AD262" s="15"/>
      <c r="AE262" s="15"/>
      <c r="AT262" s="280" t="s">
        <v>141</v>
      </c>
      <c r="AU262" s="280" t="s">
        <v>89</v>
      </c>
      <c r="AV262" s="15" t="s">
        <v>87</v>
      </c>
      <c r="AW262" s="15" t="s">
        <v>37</v>
      </c>
      <c r="AX262" s="15" t="s">
        <v>79</v>
      </c>
      <c r="AY262" s="280" t="s">
        <v>130</v>
      </c>
    </row>
    <row r="263" s="15" customFormat="1">
      <c r="A263" s="15"/>
      <c r="B263" s="271"/>
      <c r="C263" s="272"/>
      <c r="D263" s="231" t="s">
        <v>141</v>
      </c>
      <c r="E263" s="273" t="s">
        <v>1</v>
      </c>
      <c r="F263" s="274" t="s">
        <v>668</v>
      </c>
      <c r="G263" s="272"/>
      <c r="H263" s="273" t="s">
        <v>1</v>
      </c>
      <c r="I263" s="275"/>
      <c r="J263" s="272"/>
      <c r="K263" s="272"/>
      <c r="L263" s="276"/>
      <c r="M263" s="277"/>
      <c r="N263" s="278"/>
      <c r="O263" s="278"/>
      <c r="P263" s="278"/>
      <c r="Q263" s="278"/>
      <c r="R263" s="278"/>
      <c r="S263" s="278"/>
      <c r="T263" s="279"/>
      <c r="U263" s="15"/>
      <c r="V263" s="15"/>
      <c r="W263" s="15"/>
      <c r="X263" s="15"/>
      <c r="Y263" s="15"/>
      <c r="Z263" s="15"/>
      <c r="AA263" s="15"/>
      <c r="AB263" s="15"/>
      <c r="AC263" s="15"/>
      <c r="AD263" s="15"/>
      <c r="AE263" s="15"/>
      <c r="AT263" s="280" t="s">
        <v>141</v>
      </c>
      <c r="AU263" s="280" t="s">
        <v>89</v>
      </c>
      <c r="AV263" s="15" t="s">
        <v>87</v>
      </c>
      <c r="AW263" s="15" t="s">
        <v>37</v>
      </c>
      <c r="AX263" s="15" t="s">
        <v>79</v>
      </c>
      <c r="AY263" s="280" t="s">
        <v>130</v>
      </c>
    </row>
    <row r="264" s="2" customFormat="1" ht="14.4" customHeight="1">
      <c r="A264" s="38"/>
      <c r="B264" s="39"/>
      <c r="C264" s="218" t="s">
        <v>277</v>
      </c>
      <c r="D264" s="218" t="s">
        <v>132</v>
      </c>
      <c r="E264" s="219" t="s">
        <v>752</v>
      </c>
      <c r="F264" s="220" t="s">
        <v>753</v>
      </c>
      <c r="G264" s="221" t="s">
        <v>617</v>
      </c>
      <c r="H264" s="222">
        <v>1</v>
      </c>
      <c r="I264" s="223"/>
      <c r="J264" s="224">
        <f>ROUND(I264*H264,2)</f>
        <v>0</v>
      </c>
      <c r="K264" s="220" t="s">
        <v>1</v>
      </c>
      <c r="L264" s="44"/>
      <c r="M264" s="225" t="s">
        <v>1</v>
      </c>
      <c r="N264" s="226" t="s">
        <v>44</v>
      </c>
      <c r="O264" s="91"/>
      <c r="P264" s="227">
        <f>O264*H264</f>
        <v>0</v>
      </c>
      <c r="Q264" s="227">
        <v>0</v>
      </c>
      <c r="R264" s="227">
        <f>Q264*H264</f>
        <v>0</v>
      </c>
      <c r="S264" s="227">
        <v>0</v>
      </c>
      <c r="T264" s="228">
        <f>S264*H264</f>
        <v>0</v>
      </c>
      <c r="U264" s="38"/>
      <c r="V264" s="38"/>
      <c r="W264" s="38"/>
      <c r="X264" s="38"/>
      <c r="Y264" s="38"/>
      <c r="Z264" s="38"/>
      <c r="AA264" s="38"/>
      <c r="AB264" s="38"/>
      <c r="AC264" s="38"/>
      <c r="AD264" s="38"/>
      <c r="AE264" s="38"/>
      <c r="AR264" s="229" t="s">
        <v>137</v>
      </c>
      <c r="AT264" s="229" t="s">
        <v>132</v>
      </c>
      <c r="AU264" s="229" t="s">
        <v>89</v>
      </c>
      <c r="AY264" s="17" t="s">
        <v>130</v>
      </c>
      <c r="BE264" s="230">
        <f>IF(N264="základní",J264,0)</f>
        <v>0</v>
      </c>
      <c r="BF264" s="230">
        <f>IF(N264="snížená",J264,0)</f>
        <v>0</v>
      </c>
      <c r="BG264" s="230">
        <f>IF(N264="zákl. přenesená",J264,0)</f>
        <v>0</v>
      </c>
      <c r="BH264" s="230">
        <f>IF(N264="sníž. přenesená",J264,0)</f>
        <v>0</v>
      </c>
      <c r="BI264" s="230">
        <f>IF(N264="nulová",J264,0)</f>
        <v>0</v>
      </c>
      <c r="BJ264" s="17" t="s">
        <v>87</v>
      </c>
      <c r="BK264" s="230">
        <f>ROUND(I264*H264,2)</f>
        <v>0</v>
      </c>
      <c r="BL264" s="17" t="s">
        <v>137</v>
      </c>
      <c r="BM264" s="229" t="s">
        <v>754</v>
      </c>
    </row>
    <row r="265" s="13" customFormat="1">
      <c r="A265" s="13"/>
      <c r="B265" s="236"/>
      <c r="C265" s="237"/>
      <c r="D265" s="231" t="s">
        <v>141</v>
      </c>
      <c r="E265" s="238" t="s">
        <v>1</v>
      </c>
      <c r="F265" s="239" t="s">
        <v>619</v>
      </c>
      <c r="G265" s="237"/>
      <c r="H265" s="240">
        <v>1</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141</v>
      </c>
      <c r="AU265" s="246" t="s">
        <v>89</v>
      </c>
      <c r="AV265" s="13" t="s">
        <v>89</v>
      </c>
      <c r="AW265" s="13" t="s">
        <v>37</v>
      </c>
      <c r="AX265" s="13" t="s">
        <v>87</v>
      </c>
      <c r="AY265" s="246" t="s">
        <v>130</v>
      </c>
    </row>
    <row r="266" s="15" customFormat="1">
      <c r="A266" s="15"/>
      <c r="B266" s="271"/>
      <c r="C266" s="272"/>
      <c r="D266" s="231" t="s">
        <v>141</v>
      </c>
      <c r="E266" s="273" t="s">
        <v>1</v>
      </c>
      <c r="F266" s="274" t="s">
        <v>755</v>
      </c>
      <c r="G266" s="272"/>
      <c r="H266" s="273" t="s">
        <v>1</v>
      </c>
      <c r="I266" s="275"/>
      <c r="J266" s="272"/>
      <c r="K266" s="272"/>
      <c r="L266" s="276"/>
      <c r="M266" s="277"/>
      <c r="N266" s="278"/>
      <c r="O266" s="278"/>
      <c r="P266" s="278"/>
      <c r="Q266" s="278"/>
      <c r="R266" s="278"/>
      <c r="S266" s="278"/>
      <c r="T266" s="279"/>
      <c r="U266" s="15"/>
      <c r="V266" s="15"/>
      <c r="W266" s="15"/>
      <c r="X266" s="15"/>
      <c r="Y266" s="15"/>
      <c r="Z266" s="15"/>
      <c r="AA266" s="15"/>
      <c r="AB266" s="15"/>
      <c r="AC266" s="15"/>
      <c r="AD266" s="15"/>
      <c r="AE266" s="15"/>
      <c r="AT266" s="280" t="s">
        <v>141</v>
      </c>
      <c r="AU266" s="280" t="s">
        <v>89</v>
      </c>
      <c r="AV266" s="15" t="s">
        <v>87</v>
      </c>
      <c r="AW266" s="15" t="s">
        <v>37</v>
      </c>
      <c r="AX266" s="15" t="s">
        <v>79</v>
      </c>
      <c r="AY266" s="280" t="s">
        <v>130</v>
      </c>
    </row>
    <row r="267" s="15" customFormat="1">
      <c r="A267" s="15"/>
      <c r="B267" s="271"/>
      <c r="C267" s="272"/>
      <c r="D267" s="231" t="s">
        <v>141</v>
      </c>
      <c r="E267" s="273" t="s">
        <v>1</v>
      </c>
      <c r="F267" s="274" t="s">
        <v>649</v>
      </c>
      <c r="G267" s="272"/>
      <c r="H267" s="273" t="s">
        <v>1</v>
      </c>
      <c r="I267" s="275"/>
      <c r="J267" s="272"/>
      <c r="K267" s="272"/>
      <c r="L267" s="276"/>
      <c r="M267" s="277"/>
      <c r="N267" s="278"/>
      <c r="O267" s="278"/>
      <c r="P267" s="278"/>
      <c r="Q267" s="278"/>
      <c r="R267" s="278"/>
      <c r="S267" s="278"/>
      <c r="T267" s="279"/>
      <c r="U267" s="15"/>
      <c r="V267" s="15"/>
      <c r="W267" s="15"/>
      <c r="X267" s="15"/>
      <c r="Y267" s="15"/>
      <c r="Z267" s="15"/>
      <c r="AA267" s="15"/>
      <c r="AB267" s="15"/>
      <c r="AC267" s="15"/>
      <c r="AD267" s="15"/>
      <c r="AE267" s="15"/>
      <c r="AT267" s="280" t="s">
        <v>141</v>
      </c>
      <c r="AU267" s="280" t="s">
        <v>89</v>
      </c>
      <c r="AV267" s="15" t="s">
        <v>87</v>
      </c>
      <c r="AW267" s="15" t="s">
        <v>37</v>
      </c>
      <c r="AX267" s="15" t="s">
        <v>79</v>
      </c>
      <c r="AY267" s="280" t="s">
        <v>130</v>
      </c>
    </row>
    <row r="268" s="15" customFormat="1">
      <c r="A268" s="15"/>
      <c r="B268" s="271"/>
      <c r="C268" s="272"/>
      <c r="D268" s="231" t="s">
        <v>141</v>
      </c>
      <c r="E268" s="273" t="s">
        <v>1</v>
      </c>
      <c r="F268" s="274" t="s">
        <v>621</v>
      </c>
      <c r="G268" s="272"/>
      <c r="H268" s="273" t="s">
        <v>1</v>
      </c>
      <c r="I268" s="275"/>
      <c r="J268" s="272"/>
      <c r="K268" s="272"/>
      <c r="L268" s="276"/>
      <c r="M268" s="277"/>
      <c r="N268" s="278"/>
      <c r="O268" s="278"/>
      <c r="P268" s="278"/>
      <c r="Q268" s="278"/>
      <c r="R268" s="278"/>
      <c r="S268" s="278"/>
      <c r="T268" s="279"/>
      <c r="U268" s="15"/>
      <c r="V268" s="15"/>
      <c r="W268" s="15"/>
      <c r="X268" s="15"/>
      <c r="Y268" s="15"/>
      <c r="Z268" s="15"/>
      <c r="AA268" s="15"/>
      <c r="AB268" s="15"/>
      <c r="AC268" s="15"/>
      <c r="AD268" s="15"/>
      <c r="AE268" s="15"/>
      <c r="AT268" s="280" t="s">
        <v>141</v>
      </c>
      <c r="AU268" s="280" t="s">
        <v>89</v>
      </c>
      <c r="AV268" s="15" t="s">
        <v>87</v>
      </c>
      <c r="AW268" s="15" t="s">
        <v>37</v>
      </c>
      <c r="AX268" s="15" t="s">
        <v>79</v>
      </c>
      <c r="AY268" s="280" t="s">
        <v>130</v>
      </c>
    </row>
    <row r="269" s="2" customFormat="1" ht="14.4" customHeight="1">
      <c r="A269" s="38"/>
      <c r="B269" s="39"/>
      <c r="C269" s="218" t="s">
        <v>283</v>
      </c>
      <c r="D269" s="218" t="s">
        <v>132</v>
      </c>
      <c r="E269" s="219" t="s">
        <v>756</v>
      </c>
      <c r="F269" s="220" t="s">
        <v>757</v>
      </c>
      <c r="G269" s="221" t="s">
        <v>617</v>
      </c>
      <c r="H269" s="222">
        <v>1</v>
      </c>
      <c r="I269" s="223"/>
      <c r="J269" s="224">
        <f>ROUND(I269*H269,2)</f>
        <v>0</v>
      </c>
      <c r="K269" s="220" t="s">
        <v>1</v>
      </c>
      <c r="L269" s="44"/>
      <c r="M269" s="225" t="s">
        <v>1</v>
      </c>
      <c r="N269" s="226" t="s">
        <v>44</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137</v>
      </c>
      <c r="AT269" s="229" t="s">
        <v>132</v>
      </c>
      <c r="AU269" s="229" t="s">
        <v>89</v>
      </c>
      <c r="AY269" s="17" t="s">
        <v>130</v>
      </c>
      <c r="BE269" s="230">
        <f>IF(N269="základní",J269,0)</f>
        <v>0</v>
      </c>
      <c r="BF269" s="230">
        <f>IF(N269="snížená",J269,0)</f>
        <v>0</v>
      </c>
      <c r="BG269" s="230">
        <f>IF(N269="zákl. přenesená",J269,0)</f>
        <v>0</v>
      </c>
      <c r="BH269" s="230">
        <f>IF(N269="sníž. přenesená",J269,0)</f>
        <v>0</v>
      </c>
      <c r="BI269" s="230">
        <f>IF(N269="nulová",J269,0)</f>
        <v>0</v>
      </c>
      <c r="BJ269" s="17" t="s">
        <v>87</v>
      </c>
      <c r="BK269" s="230">
        <f>ROUND(I269*H269,2)</f>
        <v>0</v>
      </c>
      <c r="BL269" s="17" t="s">
        <v>137</v>
      </c>
      <c r="BM269" s="229" t="s">
        <v>758</v>
      </c>
    </row>
    <row r="270" s="13" customFormat="1">
      <c r="A270" s="13"/>
      <c r="B270" s="236"/>
      <c r="C270" s="237"/>
      <c r="D270" s="231" t="s">
        <v>141</v>
      </c>
      <c r="E270" s="238" t="s">
        <v>1</v>
      </c>
      <c r="F270" s="239" t="s">
        <v>619</v>
      </c>
      <c r="G270" s="237"/>
      <c r="H270" s="240">
        <v>1</v>
      </c>
      <c r="I270" s="241"/>
      <c r="J270" s="237"/>
      <c r="K270" s="237"/>
      <c r="L270" s="242"/>
      <c r="M270" s="243"/>
      <c r="N270" s="244"/>
      <c r="O270" s="244"/>
      <c r="P270" s="244"/>
      <c r="Q270" s="244"/>
      <c r="R270" s="244"/>
      <c r="S270" s="244"/>
      <c r="T270" s="245"/>
      <c r="U270" s="13"/>
      <c r="V270" s="13"/>
      <c r="W270" s="13"/>
      <c r="X270" s="13"/>
      <c r="Y270" s="13"/>
      <c r="Z270" s="13"/>
      <c r="AA270" s="13"/>
      <c r="AB270" s="13"/>
      <c r="AC270" s="13"/>
      <c r="AD270" s="13"/>
      <c r="AE270" s="13"/>
      <c r="AT270" s="246" t="s">
        <v>141</v>
      </c>
      <c r="AU270" s="246" t="s">
        <v>89</v>
      </c>
      <c r="AV270" s="13" t="s">
        <v>89</v>
      </c>
      <c r="AW270" s="13" t="s">
        <v>37</v>
      </c>
      <c r="AX270" s="13" t="s">
        <v>87</v>
      </c>
      <c r="AY270" s="246" t="s">
        <v>130</v>
      </c>
    </row>
    <row r="271" s="15" customFormat="1">
      <c r="A271" s="15"/>
      <c r="B271" s="271"/>
      <c r="C271" s="272"/>
      <c r="D271" s="231" t="s">
        <v>141</v>
      </c>
      <c r="E271" s="273" t="s">
        <v>1</v>
      </c>
      <c r="F271" s="274" t="s">
        <v>660</v>
      </c>
      <c r="G271" s="272"/>
      <c r="H271" s="273" t="s">
        <v>1</v>
      </c>
      <c r="I271" s="275"/>
      <c r="J271" s="272"/>
      <c r="K271" s="272"/>
      <c r="L271" s="276"/>
      <c r="M271" s="277"/>
      <c r="N271" s="278"/>
      <c r="O271" s="278"/>
      <c r="P271" s="278"/>
      <c r="Q271" s="278"/>
      <c r="R271" s="278"/>
      <c r="S271" s="278"/>
      <c r="T271" s="279"/>
      <c r="U271" s="15"/>
      <c r="V271" s="15"/>
      <c r="W271" s="15"/>
      <c r="X271" s="15"/>
      <c r="Y271" s="15"/>
      <c r="Z271" s="15"/>
      <c r="AA271" s="15"/>
      <c r="AB271" s="15"/>
      <c r="AC271" s="15"/>
      <c r="AD271" s="15"/>
      <c r="AE271" s="15"/>
      <c r="AT271" s="280" t="s">
        <v>141</v>
      </c>
      <c r="AU271" s="280" t="s">
        <v>89</v>
      </c>
      <c r="AV271" s="15" t="s">
        <v>87</v>
      </c>
      <c r="AW271" s="15" t="s">
        <v>37</v>
      </c>
      <c r="AX271" s="15" t="s">
        <v>79</v>
      </c>
      <c r="AY271" s="280" t="s">
        <v>130</v>
      </c>
    </row>
    <row r="272" s="15" customFormat="1">
      <c r="A272" s="15"/>
      <c r="B272" s="271"/>
      <c r="C272" s="272"/>
      <c r="D272" s="231" t="s">
        <v>141</v>
      </c>
      <c r="E272" s="273" t="s">
        <v>1</v>
      </c>
      <c r="F272" s="274" t="s">
        <v>621</v>
      </c>
      <c r="G272" s="272"/>
      <c r="H272" s="273" t="s">
        <v>1</v>
      </c>
      <c r="I272" s="275"/>
      <c r="J272" s="272"/>
      <c r="K272" s="272"/>
      <c r="L272" s="276"/>
      <c r="M272" s="277"/>
      <c r="N272" s="278"/>
      <c r="O272" s="278"/>
      <c r="P272" s="278"/>
      <c r="Q272" s="278"/>
      <c r="R272" s="278"/>
      <c r="S272" s="278"/>
      <c r="T272" s="279"/>
      <c r="U272" s="15"/>
      <c r="V272" s="15"/>
      <c r="W272" s="15"/>
      <c r="X272" s="15"/>
      <c r="Y272" s="15"/>
      <c r="Z272" s="15"/>
      <c r="AA272" s="15"/>
      <c r="AB272" s="15"/>
      <c r="AC272" s="15"/>
      <c r="AD272" s="15"/>
      <c r="AE272" s="15"/>
      <c r="AT272" s="280" t="s">
        <v>141</v>
      </c>
      <c r="AU272" s="280" t="s">
        <v>89</v>
      </c>
      <c r="AV272" s="15" t="s">
        <v>87</v>
      </c>
      <c r="AW272" s="15" t="s">
        <v>37</v>
      </c>
      <c r="AX272" s="15" t="s">
        <v>79</v>
      </c>
      <c r="AY272" s="280" t="s">
        <v>130</v>
      </c>
    </row>
    <row r="273" s="2" customFormat="1" ht="14.4" customHeight="1">
      <c r="A273" s="38"/>
      <c r="B273" s="39"/>
      <c r="C273" s="218" t="s">
        <v>290</v>
      </c>
      <c r="D273" s="218" t="s">
        <v>132</v>
      </c>
      <c r="E273" s="219" t="s">
        <v>759</v>
      </c>
      <c r="F273" s="220" t="s">
        <v>760</v>
      </c>
      <c r="G273" s="221" t="s">
        <v>617</v>
      </c>
      <c r="H273" s="222">
        <v>1</v>
      </c>
      <c r="I273" s="223"/>
      <c r="J273" s="224">
        <f>ROUND(I273*H273,2)</f>
        <v>0</v>
      </c>
      <c r="K273" s="220" t="s">
        <v>1</v>
      </c>
      <c r="L273" s="44"/>
      <c r="M273" s="225" t="s">
        <v>1</v>
      </c>
      <c r="N273" s="226" t="s">
        <v>44</v>
      </c>
      <c r="O273" s="91"/>
      <c r="P273" s="227">
        <f>O273*H273</f>
        <v>0</v>
      </c>
      <c r="Q273" s="227">
        <v>0</v>
      </c>
      <c r="R273" s="227">
        <f>Q273*H273</f>
        <v>0</v>
      </c>
      <c r="S273" s="227">
        <v>0</v>
      </c>
      <c r="T273" s="228">
        <f>S273*H273</f>
        <v>0</v>
      </c>
      <c r="U273" s="38"/>
      <c r="V273" s="38"/>
      <c r="W273" s="38"/>
      <c r="X273" s="38"/>
      <c r="Y273" s="38"/>
      <c r="Z273" s="38"/>
      <c r="AA273" s="38"/>
      <c r="AB273" s="38"/>
      <c r="AC273" s="38"/>
      <c r="AD273" s="38"/>
      <c r="AE273" s="38"/>
      <c r="AR273" s="229" t="s">
        <v>137</v>
      </c>
      <c r="AT273" s="229" t="s">
        <v>132</v>
      </c>
      <c r="AU273" s="229" t="s">
        <v>89</v>
      </c>
      <c r="AY273" s="17" t="s">
        <v>130</v>
      </c>
      <c r="BE273" s="230">
        <f>IF(N273="základní",J273,0)</f>
        <v>0</v>
      </c>
      <c r="BF273" s="230">
        <f>IF(N273="snížená",J273,0)</f>
        <v>0</v>
      </c>
      <c r="BG273" s="230">
        <f>IF(N273="zákl. přenesená",J273,0)</f>
        <v>0</v>
      </c>
      <c r="BH273" s="230">
        <f>IF(N273="sníž. přenesená",J273,0)</f>
        <v>0</v>
      </c>
      <c r="BI273" s="230">
        <f>IF(N273="nulová",J273,0)</f>
        <v>0</v>
      </c>
      <c r="BJ273" s="17" t="s">
        <v>87</v>
      </c>
      <c r="BK273" s="230">
        <f>ROUND(I273*H273,2)</f>
        <v>0</v>
      </c>
      <c r="BL273" s="17" t="s">
        <v>137</v>
      </c>
      <c r="BM273" s="229" t="s">
        <v>761</v>
      </c>
    </row>
    <row r="274" s="13" customFormat="1">
      <c r="A274" s="13"/>
      <c r="B274" s="236"/>
      <c r="C274" s="237"/>
      <c r="D274" s="231" t="s">
        <v>141</v>
      </c>
      <c r="E274" s="238" t="s">
        <v>1</v>
      </c>
      <c r="F274" s="239" t="s">
        <v>619</v>
      </c>
      <c r="G274" s="237"/>
      <c r="H274" s="240">
        <v>1</v>
      </c>
      <c r="I274" s="241"/>
      <c r="J274" s="237"/>
      <c r="K274" s="237"/>
      <c r="L274" s="242"/>
      <c r="M274" s="243"/>
      <c r="N274" s="244"/>
      <c r="O274" s="244"/>
      <c r="P274" s="244"/>
      <c r="Q274" s="244"/>
      <c r="R274" s="244"/>
      <c r="S274" s="244"/>
      <c r="T274" s="245"/>
      <c r="U274" s="13"/>
      <c r="V274" s="13"/>
      <c r="W274" s="13"/>
      <c r="X274" s="13"/>
      <c r="Y274" s="13"/>
      <c r="Z274" s="13"/>
      <c r="AA274" s="13"/>
      <c r="AB274" s="13"/>
      <c r="AC274" s="13"/>
      <c r="AD274" s="13"/>
      <c r="AE274" s="13"/>
      <c r="AT274" s="246" t="s">
        <v>141</v>
      </c>
      <c r="AU274" s="246" t="s">
        <v>89</v>
      </c>
      <c r="AV274" s="13" t="s">
        <v>89</v>
      </c>
      <c r="AW274" s="13" t="s">
        <v>37</v>
      </c>
      <c r="AX274" s="13" t="s">
        <v>87</v>
      </c>
      <c r="AY274" s="246" t="s">
        <v>130</v>
      </c>
    </row>
    <row r="275" s="15" customFormat="1">
      <c r="A275" s="15"/>
      <c r="B275" s="271"/>
      <c r="C275" s="272"/>
      <c r="D275" s="231" t="s">
        <v>141</v>
      </c>
      <c r="E275" s="273" t="s">
        <v>1</v>
      </c>
      <c r="F275" s="274" t="s">
        <v>630</v>
      </c>
      <c r="G275" s="272"/>
      <c r="H275" s="273" t="s">
        <v>1</v>
      </c>
      <c r="I275" s="275"/>
      <c r="J275" s="272"/>
      <c r="K275" s="272"/>
      <c r="L275" s="276"/>
      <c r="M275" s="277"/>
      <c r="N275" s="278"/>
      <c r="O275" s="278"/>
      <c r="P275" s="278"/>
      <c r="Q275" s="278"/>
      <c r="R275" s="278"/>
      <c r="S275" s="278"/>
      <c r="T275" s="279"/>
      <c r="U275" s="15"/>
      <c r="V275" s="15"/>
      <c r="W275" s="15"/>
      <c r="X275" s="15"/>
      <c r="Y275" s="15"/>
      <c r="Z275" s="15"/>
      <c r="AA275" s="15"/>
      <c r="AB275" s="15"/>
      <c r="AC275" s="15"/>
      <c r="AD275" s="15"/>
      <c r="AE275" s="15"/>
      <c r="AT275" s="280" t="s">
        <v>141</v>
      </c>
      <c r="AU275" s="280" t="s">
        <v>89</v>
      </c>
      <c r="AV275" s="15" t="s">
        <v>87</v>
      </c>
      <c r="AW275" s="15" t="s">
        <v>37</v>
      </c>
      <c r="AX275" s="15" t="s">
        <v>79</v>
      </c>
      <c r="AY275" s="280" t="s">
        <v>130</v>
      </c>
    </row>
    <row r="276" s="15" customFormat="1">
      <c r="A276" s="15"/>
      <c r="B276" s="271"/>
      <c r="C276" s="272"/>
      <c r="D276" s="231" t="s">
        <v>141</v>
      </c>
      <c r="E276" s="273" t="s">
        <v>1</v>
      </c>
      <c r="F276" s="274" t="s">
        <v>621</v>
      </c>
      <c r="G276" s="272"/>
      <c r="H276" s="273" t="s">
        <v>1</v>
      </c>
      <c r="I276" s="275"/>
      <c r="J276" s="272"/>
      <c r="K276" s="272"/>
      <c r="L276" s="276"/>
      <c r="M276" s="277"/>
      <c r="N276" s="278"/>
      <c r="O276" s="278"/>
      <c r="P276" s="278"/>
      <c r="Q276" s="278"/>
      <c r="R276" s="278"/>
      <c r="S276" s="278"/>
      <c r="T276" s="279"/>
      <c r="U276" s="15"/>
      <c r="V276" s="15"/>
      <c r="W276" s="15"/>
      <c r="X276" s="15"/>
      <c r="Y276" s="15"/>
      <c r="Z276" s="15"/>
      <c r="AA276" s="15"/>
      <c r="AB276" s="15"/>
      <c r="AC276" s="15"/>
      <c r="AD276" s="15"/>
      <c r="AE276" s="15"/>
      <c r="AT276" s="280" t="s">
        <v>141</v>
      </c>
      <c r="AU276" s="280" t="s">
        <v>89</v>
      </c>
      <c r="AV276" s="15" t="s">
        <v>87</v>
      </c>
      <c r="AW276" s="15" t="s">
        <v>37</v>
      </c>
      <c r="AX276" s="15" t="s">
        <v>79</v>
      </c>
      <c r="AY276" s="280" t="s">
        <v>130</v>
      </c>
    </row>
    <row r="277" s="2" customFormat="1" ht="14.4" customHeight="1">
      <c r="A277" s="38"/>
      <c r="B277" s="39"/>
      <c r="C277" s="218" t="s">
        <v>296</v>
      </c>
      <c r="D277" s="218" t="s">
        <v>132</v>
      </c>
      <c r="E277" s="219" t="s">
        <v>762</v>
      </c>
      <c r="F277" s="220" t="s">
        <v>763</v>
      </c>
      <c r="G277" s="221" t="s">
        <v>617</v>
      </c>
      <c r="H277" s="222">
        <v>1</v>
      </c>
      <c r="I277" s="223"/>
      <c r="J277" s="224">
        <f>ROUND(I277*H277,2)</f>
        <v>0</v>
      </c>
      <c r="K277" s="220" t="s">
        <v>1</v>
      </c>
      <c r="L277" s="44"/>
      <c r="M277" s="225" t="s">
        <v>1</v>
      </c>
      <c r="N277" s="226" t="s">
        <v>44</v>
      </c>
      <c r="O277" s="91"/>
      <c r="P277" s="227">
        <f>O277*H277</f>
        <v>0</v>
      </c>
      <c r="Q277" s="227">
        <v>0</v>
      </c>
      <c r="R277" s="227">
        <f>Q277*H277</f>
        <v>0</v>
      </c>
      <c r="S277" s="227">
        <v>0</v>
      </c>
      <c r="T277" s="228">
        <f>S277*H277</f>
        <v>0</v>
      </c>
      <c r="U277" s="38"/>
      <c r="V277" s="38"/>
      <c r="W277" s="38"/>
      <c r="X277" s="38"/>
      <c r="Y277" s="38"/>
      <c r="Z277" s="38"/>
      <c r="AA277" s="38"/>
      <c r="AB277" s="38"/>
      <c r="AC277" s="38"/>
      <c r="AD277" s="38"/>
      <c r="AE277" s="38"/>
      <c r="AR277" s="229" t="s">
        <v>137</v>
      </c>
      <c r="AT277" s="229" t="s">
        <v>132</v>
      </c>
      <c r="AU277" s="229" t="s">
        <v>89</v>
      </c>
      <c r="AY277" s="17" t="s">
        <v>130</v>
      </c>
      <c r="BE277" s="230">
        <f>IF(N277="základní",J277,0)</f>
        <v>0</v>
      </c>
      <c r="BF277" s="230">
        <f>IF(N277="snížená",J277,0)</f>
        <v>0</v>
      </c>
      <c r="BG277" s="230">
        <f>IF(N277="zákl. přenesená",J277,0)</f>
        <v>0</v>
      </c>
      <c r="BH277" s="230">
        <f>IF(N277="sníž. přenesená",J277,0)</f>
        <v>0</v>
      </c>
      <c r="BI277" s="230">
        <f>IF(N277="nulová",J277,0)</f>
        <v>0</v>
      </c>
      <c r="BJ277" s="17" t="s">
        <v>87</v>
      </c>
      <c r="BK277" s="230">
        <f>ROUND(I277*H277,2)</f>
        <v>0</v>
      </c>
      <c r="BL277" s="17" t="s">
        <v>137</v>
      </c>
      <c r="BM277" s="229" t="s">
        <v>764</v>
      </c>
    </row>
    <row r="278" s="13" customFormat="1">
      <c r="A278" s="13"/>
      <c r="B278" s="236"/>
      <c r="C278" s="237"/>
      <c r="D278" s="231" t="s">
        <v>141</v>
      </c>
      <c r="E278" s="238" t="s">
        <v>1</v>
      </c>
      <c r="F278" s="239" t="s">
        <v>619</v>
      </c>
      <c r="G278" s="237"/>
      <c r="H278" s="240">
        <v>1</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141</v>
      </c>
      <c r="AU278" s="246" t="s">
        <v>89</v>
      </c>
      <c r="AV278" s="13" t="s">
        <v>89</v>
      </c>
      <c r="AW278" s="13" t="s">
        <v>37</v>
      </c>
      <c r="AX278" s="13" t="s">
        <v>87</v>
      </c>
      <c r="AY278" s="246" t="s">
        <v>130</v>
      </c>
    </row>
    <row r="279" s="15" customFormat="1">
      <c r="A279" s="15"/>
      <c r="B279" s="271"/>
      <c r="C279" s="272"/>
      <c r="D279" s="231" t="s">
        <v>141</v>
      </c>
      <c r="E279" s="273" t="s">
        <v>1</v>
      </c>
      <c r="F279" s="274" t="s">
        <v>638</v>
      </c>
      <c r="G279" s="272"/>
      <c r="H279" s="273" t="s">
        <v>1</v>
      </c>
      <c r="I279" s="275"/>
      <c r="J279" s="272"/>
      <c r="K279" s="272"/>
      <c r="L279" s="276"/>
      <c r="M279" s="277"/>
      <c r="N279" s="278"/>
      <c r="O279" s="278"/>
      <c r="P279" s="278"/>
      <c r="Q279" s="278"/>
      <c r="R279" s="278"/>
      <c r="S279" s="278"/>
      <c r="T279" s="279"/>
      <c r="U279" s="15"/>
      <c r="V279" s="15"/>
      <c r="W279" s="15"/>
      <c r="X279" s="15"/>
      <c r="Y279" s="15"/>
      <c r="Z279" s="15"/>
      <c r="AA279" s="15"/>
      <c r="AB279" s="15"/>
      <c r="AC279" s="15"/>
      <c r="AD279" s="15"/>
      <c r="AE279" s="15"/>
      <c r="AT279" s="280" t="s">
        <v>141</v>
      </c>
      <c r="AU279" s="280" t="s">
        <v>89</v>
      </c>
      <c r="AV279" s="15" t="s">
        <v>87</v>
      </c>
      <c r="AW279" s="15" t="s">
        <v>37</v>
      </c>
      <c r="AX279" s="15" t="s">
        <v>79</v>
      </c>
      <c r="AY279" s="280" t="s">
        <v>130</v>
      </c>
    </row>
    <row r="280" s="15" customFormat="1">
      <c r="A280" s="15"/>
      <c r="B280" s="271"/>
      <c r="C280" s="272"/>
      <c r="D280" s="231" t="s">
        <v>141</v>
      </c>
      <c r="E280" s="273" t="s">
        <v>1</v>
      </c>
      <c r="F280" s="274" t="s">
        <v>660</v>
      </c>
      <c r="G280" s="272"/>
      <c r="H280" s="273" t="s">
        <v>1</v>
      </c>
      <c r="I280" s="275"/>
      <c r="J280" s="272"/>
      <c r="K280" s="272"/>
      <c r="L280" s="276"/>
      <c r="M280" s="277"/>
      <c r="N280" s="278"/>
      <c r="O280" s="278"/>
      <c r="P280" s="278"/>
      <c r="Q280" s="278"/>
      <c r="R280" s="278"/>
      <c r="S280" s="278"/>
      <c r="T280" s="279"/>
      <c r="U280" s="15"/>
      <c r="V280" s="15"/>
      <c r="W280" s="15"/>
      <c r="X280" s="15"/>
      <c r="Y280" s="15"/>
      <c r="Z280" s="15"/>
      <c r="AA280" s="15"/>
      <c r="AB280" s="15"/>
      <c r="AC280" s="15"/>
      <c r="AD280" s="15"/>
      <c r="AE280" s="15"/>
      <c r="AT280" s="280" t="s">
        <v>141</v>
      </c>
      <c r="AU280" s="280" t="s">
        <v>89</v>
      </c>
      <c r="AV280" s="15" t="s">
        <v>87</v>
      </c>
      <c r="AW280" s="15" t="s">
        <v>37</v>
      </c>
      <c r="AX280" s="15" t="s">
        <v>79</v>
      </c>
      <c r="AY280" s="280" t="s">
        <v>130</v>
      </c>
    </row>
    <row r="281" s="15" customFormat="1">
      <c r="A281" s="15"/>
      <c r="B281" s="271"/>
      <c r="C281" s="272"/>
      <c r="D281" s="231" t="s">
        <v>141</v>
      </c>
      <c r="E281" s="273" t="s">
        <v>1</v>
      </c>
      <c r="F281" s="274" t="s">
        <v>621</v>
      </c>
      <c r="G281" s="272"/>
      <c r="H281" s="273" t="s">
        <v>1</v>
      </c>
      <c r="I281" s="275"/>
      <c r="J281" s="272"/>
      <c r="K281" s="272"/>
      <c r="L281" s="276"/>
      <c r="M281" s="277"/>
      <c r="N281" s="278"/>
      <c r="O281" s="278"/>
      <c r="P281" s="278"/>
      <c r="Q281" s="278"/>
      <c r="R281" s="278"/>
      <c r="S281" s="278"/>
      <c r="T281" s="279"/>
      <c r="U281" s="15"/>
      <c r="V281" s="15"/>
      <c r="W281" s="15"/>
      <c r="X281" s="15"/>
      <c r="Y281" s="15"/>
      <c r="Z281" s="15"/>
      <c r="AA281" s="15"/>
      <c r="AB281" s="15"/>
      <c r="AC281" s="15"/>
      <c r="AD281" s="15"/>
      <c r="AE281" s="15"/>
      <c r="AT281" s="280" t="s">
        <v>141</v>
      </c>
      <c r="AU281" s="280" t="s">
        <v>89</v>
      </c>
      <c r="AV281" s="15" t="s">
        <v>87</v>
      </c>
      <c r="AW281" s="15" t="s">
        <v>37</v>
      </c>
      <c r="AX281" s="15" t="s">
        <v>79</v>
      </c>
      <c r="AY281" s="280" t="s">
        <v>130</v>
      </c>
    </row>
    <row r="282" s="2" customFormat="1" ht="14.4" customHeight="1">
      <c r="A282" s="38"/>
      <c r="B282" s="39"/>
      <c r="C282" s="218" t="s">
        <v>301</v>
      </c>
      <c r="D282" s="218" t="s">
        <v>132</v>
      </c>
      <c r="E282" s="219" t="s">
        <v>765</v>
      </c>
      <c r="F282" s="220" t="s">
        <v>766</v>
      </c>
      <c r="G282" s="221" t="s">
        <v>617</v>
      </c>
      <c r="H282" s="222">
        <v>1</v>
      </c>
      <c r="I282" s="223"/>
      <c r="J282" s="224">
        <f>ROUND(I282*H282,2)</f>
        <v>0</v>
      </c>
      <c r="K282" s="220" t="s">
        <v>1</v>
      </c>
      <c r="L282" s="44"/>
      <c r="M282" s="225" t="s">
        <v>1</v>
      </c>
      <c r="N282" s="226" t="s">
        <v>44</v>
      </c>
      <c r="O282" s="91"/>
      <c r="P282" s="227">
        <f>O282*H282</f>
        <v>0</v>
      </c>
      <c r="Q282" s="227">
        <v>0</v>
      </c>
      <c r="R282" s="227">
        <f>Q282*H282</f>
        <v>0</v>
      </c>
      <c r="S282" s="227">
        <v>0</v>
      </c>
      <c r="T282" s="228">
        <f>S282*H282</f>
        <v>0</v>
      </c>
      <c r="U282" s="38"/>
      <c r="V282" s="38"/>
      <c r="W282" s="38"/>
      <c r="X282" s="38"/>
      <c r="Y282" s="38"/>
      <c r="Z282" s="38"/>
      <c r="AA282" s="38"/>
      <c r="AB282" s="38"/>
      <c r="AC282" s="38"/>
      <c r="AD282" s="38"/>
      <c r="AE282" s="38"/>
      <c r="AR282" s="229" t="s">
        <v>137</v>
      </c>
      <c r="AT282" s="229" t="s">
        <v>132</v>
      </c>
      <c r="AU282" s="229" t="s">
        <v>89</v>
      </c>
      <c r="AY282" s="17" t="s">
        <v>130</v>
      </c>
      <c r="BE282" s="230">
        <f>IF(N282="základní",J282,0)</f>
        <v>0</v>
      </c>
      <c r="BF282" s="230">
        <f>IF(N282="snížená",J282,0)</f>
        <v>0</v>
      </c>
      <c r="BG282" s="230">
        <f>IF(N282="zákl. přenesená",J282,0)</f>
        <v>0</v>
      </c>
      <c r="BH282" s="230">
        <f>IF(N282="sníž. přenesená",J282,0)</f>
        <v>0</v>
      </c>
      <c r="BI282" s="230">
        <f>IF(N282="nulová",J282,0)</f>
        <v>0</v>
      </c>
      <c r="BJ282" s="17" t="s">
        <v>87</v>
      </c>
      <c r="BK282" s="230">
        <f>ROUND(I282*H282,2)</f>
        <v>0</v>
      </c>
      <c r="BL282" s="17" t="s">
        <v>137</v>
      </c>
      <c r="BM282" s="229" t="s">
        <v>767</v>
      </c>
    </row>
    <row r="283" s="13" customFormat="1">
      <c r="A283" s="13"/>
      <c r="B283" s="236"/>
      <c r="C283" s="237"/>
      <c r="D283" s="231" t="s">
        <v>141</v>
      </c>
      <c r="E283" s="238" t="s">
        <v>1</v>
      </c>
      <c r="F283" s="239" t="s">
        <v>619</v>
      </c>
      <c r="G283" s="237"/>
      <c r="H283" s="240">
        <v>1</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141</v>
      </c>
      <c r="AU283" s="246" t="s">
        <v>89</v>
      </c>
      <c r="AV283" s="13" t="s">
        <v>89</v>
      </c>
      <c r="AW283" s="13" t="s">
        <v>37</v>
      </c>
      <c r="AX283" s="13" t="s">
        <v>87</v>
      </c>
      <c r="AY283" s="246" t="s">
        <v>130</v>
      </c>
    </row>
    <row r="284" s="15" customFormat="1">
      <c r="A284" s="15"/>
      <c r="B284" s="271"/>
      <c r="C284" s="272"/>
      <c r="D284" s="231" t="s">
        <v>141</v>
      </c>
      <c r="E284" s="273" t="s">
        <v>1</v>
      </c>
      <c r="F284" s="274" t="s">
        <v>649</v>
      </c>
      <c r="G284" s="272"/>
      <c r="H284" s="273" t="s">
        <v>1</v>
      </c>
      <c r="I284" s="275"/>
      <c r="J284" s="272"/>
      <c r="K284" s="272"/>
      <c r="L284" s="276"/>
      <c r="M284" s="277"/>
      <c r="N284" s="278"/>
      <c r="O284" s="278"/>
      <c r="P284" s="278"/>
      <c r="Q284" s="278"/>
      <c r="R284" s="278"/>
      <c r="S284" s="278"/>
      <c r="T284" s="279"/>
      <c r="U284" s="15"/>
      <c r="V284" s="15"/>
      <c r="W284" s="15"/>
      <c r="X284" s="15"/>
      <c r="Y284" s="15"/>
      <c r="Z284" s="15"/>
      <c r="AA284" s="15"/>
      <c r="AB284" s="15"/>
      <c r="AC284" s="15"/>
      <c r="AD284" s="15"/>
      <c r="AE284" s="15"/>
      <c r="AT284" s="280" t="s">
        <v>141</v>
      </c>
      <c r="AU284" s="280" t="s">
        <v>89</v>
      </c>
      <c r="AV284" s="15" t="s">
        <v>87</v>
      </c>
      <c r="AW284" s="15" t="s">
        <v>37</v>
      </c>
      <c r="AX284" s="15" t="s">
        <v>79</v>
      </c>
      <c r="AY284" s="280" t="s">
        <v>130</v>
      </c>
    </row>
    <row r="285" s="15" customFormat="1">
      <c r="A285" s="15"/>
      <c r="B285" s="271"/>
      <c r="C285" s="272"/>
      <c r="D285" s="231" t="s">
        <v>141</v>
      </c>
      <c r="E285" s="273" t="s">
        <v>1</v>
      </c>
      <c r="F285" s="274" t="s">
        <v>631</v>
      </c>
      <c r="G285" s="272"/>
      <c r="H285" s="273" t="s">
        <v>1</v>
      </c>
      <c r="I285" s="275"/>
      <c r="J285" s="272"/>
      <c r="K285" s="272"/>
      <c r="L285" s="276"/>
      <c r="M285" s="277"/>
      <c r="N285" s="278"/>
      <c r="O285" s="278"/>
      <c r="P285" s="278"/>
      <c r="Q285" s="278"/>
      <c r="R285" s="278"/>
      <c r="S285" s="278"/>
      <c r="T285" s="279"/>
      <c r="U285" s="15"/>
      <c r="V285" s="15"/>
      <c r="W285" s="15"/>
      <c r="X285" s="15"/>
      <c r="Y285" s="15"/>
      <c r="Z285" s="15"/>
      <c r="AA285" s="15"/>
      <c r="AB285" s="15"/>
      <c r="AC285" s="15"/>
      <c r="AD285" s="15"/>
      <c r="AE285" s="15"/>
      <c r="AT285" s="280" t="s">
        <v>141</v>
      </c>
      <c r="AU285" s="280" t="s">
        <v>89</v>
      </c>
      <c r="AV285" s="15" t="s">
        <v>87</v>
      </c>
      <c r="AW285" s="15" t="s">
        <v>37</v>
      </c>
      <c r="AX285" s="15" t="s">
        <v>79</v>
      </c>
      <c r="AY285" s="280" t="s">
        <v>130</v>
      </c>
    </row>
    <row r="286" s="2" customFormat="1" ht="14.4" customHeight="1">
      <c r="A286" s="38"/>
      <c r="B286" s="39"/>
      <c r="C286" s="218" t="s">
        <v>307</v>
      </c>
      <c r="D286" s="218" t="s">
        <v>132</v>
      </c>
      <c r="E286" s="219" t="s">
        <v>768</v>
      </c>
      <c r="F286" s="220" t="s">
        <v>769</v>
      </c>
      <c r="G286" s="221" t="s">
        <v>617</v>
      </c>
      <c r="H286" s="222">
        <v>1</v>
      </c>
      <c r="I286" s="223"/>
      <c r="J286" s="224">
        <f>ROUND(I286*H286,2)</f>
        <v>0</v>
      </c>
      <c r="K286" s="220" t="s">
        <v>1</v>
      </c>
      <c r="L286" s="44"/>
      <c r="M286" s="225" t="s">
        <v>1</v>
      </c>
      <c r="N286" s="226" t="s">
        <v>44</v>
      </c>
      <c r="O286" s="91"/>
      <c r="P286" s="227">
        <f>O286*H286</f>
        <v>0</v>
      </c>
      <c r="Q286" s="227">
        <v>0</v>
      </c>
      <c r="R286" s="227">
        <f>Q286*H286</f>
        <v>0</v>
      </c>
      <c r="S286" s="227">
        <v>0</v>
      </c>
      <c r="T286" s="228">
        <f>S286*H286</f>
        <v>0</v>
      </c>
      <c r="U286" s="38"/>
      <c r="V286" s="38"/>
      <c r="W286" s="38"/>
      <c r="X286" s="38"/>
      <c r="Y286" s="38"/>
      <c r="Z286" s="38"/>
      <c r="AA286" s="38"/>
      <c r="AB286" s="38"/>
      <c r="AC286" s="38"/>
      <c r="AD286" s="38"/>
      <c r="AE286" s="38"/>
      <c r="AR286" s="229" t="s">
        <v>137</v>
      </c>
      <c r="AT286" s="229" t="s">
        <v>132</v>
      </c>
      <c r="AU286" s="229" t="s">
        <v>89</v>
      </c>
      <c r="AY286" s="17" t="s">
        <v>130</v>
      </c>
      <c r="BE286" s="230">
        <f>IF(N286="základní",J286,0)</f>
        <v>0</v>
      </c>
      <c r="BF286" s="230">
        <f>IF(N286="snížená",J286,0)</f>
        <v>0</v>
      </c>
      <c r="BG286" s="230">
        <f>IF(N286="zákl. přenesená",J286,0)</f>
        <v>0</v>
      </c>
      <c r="BH286" s="230">
        <f>IF(N286="sníž. přenesená",J286,0)</f>
        <v>0</v>
      </c>
      <c r="BI286" s="230">
        <f>IF(N286="nulová",J286,0)</f>
        <v>0</v>
      </c>
      <c r="BJ286" s="17" t="s">
        <v>87</v>
      </c>
      <c r="BK286" s="230">
        <f>ROUND(I286*H286,2)</f>
        <v>0</v>
      </c>
      <c r="BL286" s="17" t="s">
        <v>137</v>
      </c>
      <c r="BM286" s="229" t="s">
        <v>770</v>
      </c>
    </row>
    <row r="287" s="13" customFormat="1">
      <c r="A287" s="13"/>
      <c r="B287" s="236"/>
      <c r="C287" s="237"/>
      <c r="D287" s="231" t="s">
        <v>141</v>
      </c>
      <c r="E287" s="238" t="s">
        <v>1</v>
      </c>
      <c r="F287" s="239" t="s">
        <v>619</v>
      </c>
      <c r="G287" s="237"/>
      <c r="H287" s="240">
        <v>1</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141</v>
      </c>
      <c r="AU287" s="246" t="s">
        <v>89</v>
      </c>
      <c r="AV287" s="13" t="s">
        <v>89</v>
      </c>
      <c r="AW287" s="13" t="s">
        <v>37</v>
      </c>
      <c r="AX287" s="13" t="s">
        <v>87</v>
      </c>
      <c r="AY287" s="246" t="s">
        <v>130</v>
      </c>
    </row>
    <row r="288" s="15" customFormat="1">
      <c r="A288" s="15"/>
      <c r="B288" s="271"/>
      <c r="C288" s="272"/>
      <c r="D288" s="231" t="s">
        <v>141</v>
      </c>
      <c r="E288" s="273" t="s">
        <v>1</v>
      </c>
      <c r="F288" s="274" t="s">
        <v>638</v>
      </c>
      <c r="G288" s="272"/>
      <c r="H288" s="273" t="s">
        <v>1</v>
      </c>
      <c r="I288" s="275"/>
      <c r="J288" s="272"/>
      <c r="K288" s="272"/>
      <c r="L288" s="276"/>
      <c r="M288" s="277"/>
      <c r="N288" s="278"/>
      <c r="O288" s="278"/>
      <c r="P288" s="278"/>
      <c r="Q288" s="278"/>
      <c r="R288" s="278"/>
      <c r="S288" s="278"/>
      <c r="T288" s="279"/>
      <c r="U288" s="15"/>
      <c r="V288" s="15"/>
      <c r="W288" s="15"/>
      <c r="X288" s="15"/>
      <c r="Y288" s="15"/>
      <c r="Z288" s="15"/>
      <c r="AA288" s="15"/>
      <c r="AB288" s="15"/>
      <c r="AC288" s="15"/>
      <c r="AD288" s="15"/>
      <c r="AE288" s="15"/>
      <c r="AT288" s="280" t="s">
        <v>141</v>
      </c>
      <c r="AU288" s="280" t="s">
        <v>89</v>
      </c>
      <c r="AV288" s="15" t="s">
        <v>87</v>
      </c>
      <c r="AW288" s="15" t="s">
        <v>37</v>
      </c>
      <c r="AX288" s="15" t="s">
        <v>79</v>
      </c>
      <c r="AY288" s="280" t="s">
        <v>130</v>
      </c>
    </row>
    <row r="289" s="15" customFormat="1">
      <c r="A289" s="15"/>
      <c r="B289" s="271"/>
      <c r="C289" s="272"/>
      <c r="D289" s="231" t="s">
        <v>141</v>
      </c>
      <c r="E289" s="273" t="s">
        <v>1</v>
      </c>
      <c r="F289" s="274" t="s">
        <v>649</v>
      </c>
      <c r="G289" s="272"/>
      <c r="H289" s="273" t="s">
        <v>1</v>
      </c>
      <c r="I289" s="275"/>
      <c r="J289" s="272"/>
      <c r="K289" s="272"/>
      <c r="L289" s="276"/>
      <c r="M289" s="277"/>
      <c r="N289" s="278"/>
      <c r="O289" s="278"/>
      <c r="P289" s="278"/>
      <c r="Q289" s="278"/>
      <c r="R289" s="278"/>
      <c r="S289" s="278"/>
      <c r="T289" s="279"/>
      <c r="U289" s="15"/>
      <c r="V289" s="15"/>
      <c r="W289" s="15"/>
      <c r="X289" s="15"/>
      <c r="Y289" s="15"/>
      <c r="Z289" s="15"/>
      <c r="AA289" s="15"/>
      <c r="AB289" s="15"/>
      <c r="AC289" s="15"/>
      <c r="AD289" s="15"/>
      <c r="AE289" s="15"/>
      <c r="AT289" s="280" t="s">
        <v>141</v>
      </c>
      <c r="AU289" s="280" t="s">
        <v>89</v>
      </c>
      <c r="AV289" s="15" t="s">
        <v>87</v>
      </c>
      <c r="AW289" s="15" t="s">
        <v>37</v>
      </c>
      <c r="AX289" s="15" t="s">
        <v>79</v>
      </c>
      <c r="AY289" s="280" t="s">
        <v>130</v>
      </c>
    </row>
    <row r="290" s="15" customFormat="1">
      <c r="A290" s="15"/>
      <c r="B290" s="271"/>
      <c r="C290" s="272"/>
      <c r="D290" s="231" t="s">
        <v>141</v>
      </c>
      <c r="E290" s="273" t="s">
        <v>1</v>
      </c>
      <c r="F290" s="274" t="s">
        <v>631</v>
      </c>
      <c r="G290" s="272"/>
      <c r="H290" s="273" t="s">
        <v>1</v>
      </c>
      <c r="I290" s="275"/>
      <c r="J290" s="272"/>
      <c r="K290" s="272"/>
      <c r="L290" s="276"/>
      <c r="M290" s="277"/>
      <c r="N290" s="278"/>
      <c r="O290" s="278"/>
      <c r="P290" s="278"/>
      <c r="Q290" s="278"/>
      <c r="R290" s="278"/>
      <c r="S290" s="278"/>
      <c r="T290" s="279"/>
      <c r="U290" s="15"/>
      <c r="V290" s="15"/>
      <c r="W290" s="15"/>
      <c r="X290" s="15"/>
      <c r="Y290" s="15"/>
      <c r="Z290" s="15"/>
      <c r="AA290" s="15"/>
      <c r="AB290" s="15"/>
      <c r="AC290" s="15"/>
      <c r="AD290" s="15"/>
      <c r="AE290" s="15"/>
      <c r="AT290" s="280" t="s">
        <v>141</v>
      </c>
      <c r="AU290" s="280" t="s">
        <v>89</v>
      </c>
      <c r="AV290" s="15" t="s">
        <v>87</v>
      </c>
      <c r="AW290" s="15" t="s">
        <v>37</v>
      </c>
      <c r="AX290" s="15" t="s">
        <v>79</v>
      </c>
      <c r="AY290" s="280" t="s">
        <v>130</v>
      </c>
    </row>
    <row r="291" s="2" customFormat="1" ht="14.4" customHeight="1">
      <c r="A291" s="38"/>
      <c r="B291" s="39"/>
      <c r="C291" s="218" t="s">
        <v>311</v>
      </c>
      <c r="D291" s="218" t="s">
        <v>132</v>
      </c>
      <c r="E291" s="219" t="s">
        <v>771</v>
      </c>
      <c r="F291" s="220" t="s">
        <v>772</v>
      </c>
      <c r="G291" s="221" t="s">
        <v>617</v>
      </c>
      <c r="H291" s="222">
        <v>1</v>
      </c>
      <c r="I291" s="223"/>
      <c r="J291" s="224">
        <f>ROUND(I291*H291,2)</f>
        <v>0</v>
      </c>
      <c r="K291" s="220" t="s">
        <v>1</v>
      </c>
      <c r="L291" s="44"/>
      <c r="M291" s="225" t="s">
        <v>1</v>
      </c>
      <c r="N291" s="226" t="s">
        <v>44</v>
      </c>
      <c r="O291" s="91"/>
      <c r="P291" s="227">
        <f>O291*H291</f>
        <v>0</v>
      </c>
      <c r="Q291" s="227">
        <v>0</v>
      </c>
      <c r="R291" s="227">
        <f>Q291*H291</f>
        <v>0</v>
      </c>
      <c r="S291" s="227">
        <v>0</v>
      </c>
      <c r="T291" s="228">
        <f>S291*H291</f>
        <v>0</v>
      </c>
      <c r="U291" s="38"/>
      <c r="V291" s="38"/>
      <c r="W291" s="38"/>
      <c r="X291" s="38"/>
      <c r="Y291" s="38"/>
      <c r="Z291" s="38"/>
      <c r="AA291" s="38"/>
      <c r="AB291" s="38"/>
      <c r="AC291" s="38"/>
      <c r="AD291" s="38"/>
      <c r="AE291" s="38"/>
      <c r="AR291" s="229" t="s">
        <v>137</v>
      </c>
      <c r="AT291" s="229" t="s">
        <v>132</v>
      </c>
      <c r="AU291" s="229" t="s">
        <v>89</v>
      </c>
      <c r="AY291" s="17" t="s">
        <v>130</v>
      </c>
      <c r="BE291" s="230">
        <f>IF(N291="základní",J291,0)</f>
        <v>0</v>
      </c>
      <c r="BF291" s="230">
        <f>IF(N291="snížená",J291,0)</f>
        <v>0</v>
      </c>
      <c r="BG291" s="230">
        <f>IF(N291="zákl. přenesená",J291,0)</f>
        <v>0</v>
      </c>
      <c r="BH291" s="230">
        <f>IF(N291="sníž. přenesená",J291,0)</f>
        <v>0</v>
      </c>
      <c r="BI291" s="230">
        <f>IF(N291="nulová",J291,0)</f>
        <v>0</v>
      </c>
      <c r="BJ291" s="17" t="s">
        <v>87</v>
      </c>
      <c r="BK291" s="230">
        <f>ROUND(I291*H291,2)</f>
        <v>0</v>
      </c>
      <c r="BL291" s="17" t="s">
        <v>137</v>
      </c>
      <c r="BM291" s="229" t="s">
        <v>773</v>
      </c>
    </row>
    <row r="292" s="13" customFormat="1">
      <c r="A292" s="13"/>
      <c r="B292" s="236"/>
      <c r="C292" s="237"/>
      <c r="D292" s="231" t="s">
        <v>141</v>
      </c>
      <c r="E292" s="238" t="s">
        <v>1</v>
      </c>
      <c r="F292" s="239" t="s">
        <v>619</v>
      </c>
      <c r="G292" s="237"/>
      <c r="H292" s="240">
        <v>1</v>
      </c>
      <c r="I292" s="241"/>
      <c r="J292" s="237"/>
      <c r="K292" s="237"/>
      <c r="L292" s="242"/>
      <c r="M292" s="243"/>
      <c r="N292" s="244"/>
      <c r="O292" s="244"/>
      <c r="P292" s="244"/>
      <c r="Q292" s="244"/>
      <c r="R292" s="244"/>
      <c r="S292" s="244"/>
      <c r="T292" s="245"/>
      <c r="U292" s="13"/>
      <c r="V292" s="13"/>
      <c r="W292" s="13"/>
      <c r="X292" s="13"/>
      <c r="Y292" s="13"/>
      <c r="Z292" s="13"/>
      <c r="AA292" s="13"/>
      <c r="AB292" s="13"/>
      <c r="AC292" s="13"/>
      <c r="AD292" s="13"/>
      <c r="AE292" s="13"/>
      <c r="AT292" s="246" t="s">
        <v>141</v>
      </c>
      <c r="AU292" s="246" t="s">
        <v>89</v>
      </c>
      <c r="AV292" s="13" t="s">
        <v>89</v>
      </c>
      <c r="AW292" s="13" t="s">
        <v>37</v>
      </c>
      <c r="AX292" s="13" t="s">
        <v>87</v>
      </c>
      <c r="AY292" s="246" t="s">
        <v>130</v>
      </c>
    </row>
    <row r="293" s="15" customFormat="1">
      <c r="A293" s="15"/>
      <c r="B293" s="271"/>
      <c r="C293" s="272"/>
      <c r="D293" s="231" t="s">
        <v>141</v>
      </c>
      <c r="E293" s="273" t="s">
        <v>1</v>
      </c>
      <c r="F293" s="274" t="s">
        <v>774</v>
      </c>
      <c r="G293" s="272"/>
      <c r="H293" s="273" t="s">
        <v>1</v>
      </c>
      <c r="I293" s="275"/>
      <c r="J293" s="272"/>
      <c r="K293" s="272"/>
      <c r="L293" s="276"/>
      <c r="M293" s="277"/>
      <c r="N293" s="278"/>
      <c r="O293" s="278"/>
      <c r="P293" s="278"/>
      <c r="Q293" s="278"/>
      <c r="R293" s="278"/>
      <c r="S293" s="278"/>
      <c r="T293" s="279"/>
      <c r="U293" s="15"/>
      <c r="V293" s="15"/>
      <c r="W293" s="15"/>
      <c r="X293" s="15"/>
      <c r="Y293" s="15"/>
      <c r="Z293" s="15"/>
      <c r="AA293" s="15"/>
      <c r="AB293" s="15"/>
      <c r="AC293" s="15"/>
      <c r="AD293" s="15"/>
      <c r="AE293" s="15"/>
      <c r="AT293" s="280" t="s">
        <v>141</v>
      </c>
      <c r="AU293" s="280" t="s">
        <v>89</v>
      </c>
      <c r="AV293" s="15" t="s">
        <v>87</v>
      </c>
      <c r="AW293" s="15" t="s">
        <v>37</v>
      </c>
      <c r="AX293" s="15" t="s">
        <v>79</v>
      </c>
      <c r="AY293" s="280" t="s">
        <v>130</v>
      </c>
    </row>
    <row r="294" s="15" customFormat="1">
      <c r="A294" s="15"/>
      <c r="B294" s="271"/>
      <c r="C294" s="272"/>
      <c r="D294" s="231" t="s">
        <v>141</v>
      </c>
      <c r="E294" s="273" t="s">
        <v>1</v>
      </c>
      <c r="F294" s="274" t="s">
        <v>668</v>
      </c>
      <c r="G294" s="272"/>
      <c r="H294" s="273" t="s">
        <v>1</v>
      </c>
      <c r="I294" s="275"/>
      <c r="J294" s="272"/>
      <c r="K294" s="272"/>
      <c r="L294" s="276"/>
      <c r="M294" s="277"/>
      <c r="N294" s="278"/>
      <c r="O294" s="278"/>
      <c r="P294" s="278"/>
      <c r="Q294" s="278"/>
      <c r="R294" s="278"/>
      <c r="S294" s="278"/>
      <c r="T294" s="279"/>
      <c r="U294" s="15"/>
      <c r="V294" s="15"/>
      <c r="W294" s="15"/>
      <c r="X294" s="15"/>
      <c r="Y294" s="15"/>
      <c r="Z294" s="15"/>
      <c r="AA294" s="15"/>
      <c r="AB294" s="15"/>
      <c r="AC294" s="15"/>
      <c r="AD294" s="15"/>
      <c r="AE294" s="15"/>
      <c r="AT294" s="280" t="s">
        <v>141</v>
      </c>
      <c r="AU294" s="280" t="s">
        <v>89</v>
      </c>
      <c r="AV294" s="15" t="s">
        <v>87</v>
      </c>
      <c r="AW294" s="15" t="s">
        <v>37</v>
      </c>
      <c r="AX294" s="15" t="s">
        <v>79</v>
      </c>
      <c r="AY294" s="280" t="s">
        <v>130</v>
      </c>
    </row>
    <row r="295" s="2" customFormat="1" ht="14.4" customHeight="1">
      <c r="A295" s="38"/>
      <c r="B295" s="39"/>
      <c r="C295" s="218" t="s">
        <v>317</v>
      </c>
      <c r="D295" s="218" t="s">
        <v>132</v>
      </c>
      <c r="E295" s="219" t="s">
        <v>775</v>
      </c>
      <c r="F295" s="220" t="s">
        <v>776</v>
      </c>
      <c r="G295" s="221" t="s">
        <v>617</v>
      </c>
      <c r="H295" s="222">
        <v>1</v>
      </c>
      <c r="I295" s="223"/>
      <c r="J295" s="224">
        <f>ROUND(I295*H295,2)</f>
        <v>0</v>
      </c>
      <c r="K295" s="220" t="s">
        <v>1</v>
      </c>
      <c r="L295" s="44"/>
      <c r="M295" s="225" t="s">
        <v>1</v>
      </c>
      <c r="N295" s="226" t="s">
        <v>44</v>
      </c>
      <c r="O295" s="91"/>
      <c r="P295" s="227">
        <f>O295*H295</f>
        <v>0</v>
      </c>
      <c r="Q295" s="227">
        <v>0</v>
      </c>
      <c r="R295" s="227">
        <f>Q295*H295</f>
        <v>0</v>
      </c>
      <c r="S295" s="227">
        <v>0</v>
      </c>
      <c r="T295" s="228">
        <f>S295*H295</f>
        <v>0</v>
      </c>
      <c r="U295" s="38"/>
      <c r="V295" s="38"/>
      <c r="W295" s="38"/>
      <c r="X295" s="38"/>
      <c r="Y295" s="38"/>
      <c r="Z295" s="38"/>
      <c r="AA295" s="38"/>
      <c r="AB295" s="38"/>
      <c r="AC295" s="38"/>
      <c r="AD295" s="38"/>
      <c r="AE295" s="38"/>
      <c r="AR295" s="229" t="s">
        <v>137</v>
      </c>
      <c r="AT295" s="229" t="s">
        <v>132</v>
      </c>
      <c r="AU295" s="229" t="s">
        <v>89</v>
      </c>
      <c r="AY295" s="17" t="s">
        <v>130</v>
      </c>
      <c r="BE295" s="230">
        <f>IF(N295="základní",J295,0)</f>
        <v>0</v>
      </c>
      <c r="BF295" s="230">
        <f>IF(N295="snížená",J295,0)</f>
        <v>0</v>
      </c>
      <c r="BG295" s="230">
        <f>IF(N295="zákl. přenesená",J295,0)</f>
        <v>0</v>
      </c>
      <c r="BH295" s="230">
        <f>IF(N295="sníž. přenesená",J295,0)</f>
        <v>0</v>
      </c>
      <c r="BI295" s="230">
        <f>IF(N295="nulová",J295,0)</f>
        <v>0</v>
      </c>
      <c r="BJ295" s="17" t="s">
        <v>87</v>
      </c>
      <c r="BK295" s="230">
        <f>ROUND(I295*H295,2)</f>
        <v>0</v>
      </c>
      <c r="BL295" s="17" t="s">
        <v>137</v>
      </c>
      <c r="BM295" s="229" t="s">
        <v>777</v>
      </c>
    </row>
    <row r="296" s="13" customFormat="1">
      <c r="A296" s="13"/>
      <c r="B296" s="236"/>
      <c r="C296" s="237"/>
      <c r="D296" s="231" t="s">
        <v>141</v>
      </c>
      <c r="E296" s="238" t="s">
        <v>1</v>
      </c>
      <c r="F296" s="239" t="s">
        <v>619</v>
      </c>
      <c r="G296" s="237"/>
      <c r="H296" s="240">
        <v>1</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141</v>
      </c>
      <c r="AU296" s="246" t="s">
        <v>89</v>
      </c>
      <c r="AV296" s="13" t="s">
        <v>89</v>
      </c>
      <c r="AW296" s="13" t="s">
        <v>37</v>
      </c>
      <c r="AX296" s="13" t="s">
        <v>87</v>
      </c>
      <c r="AY296" s="246" t="s">
        <v>130</v>
      </c>
    </row>
    <row r="297" s="15" customFormat="1">
      <c r="A297" s="15"/>
      <c r="B297" s="271"/>
      <c r="C297" s="272"/>
      <c r="D297" s="231" t="s">
        <v>141</v>
      </c>
      <c r="E297" s="273" t="s">
        <v>1</v>
      </c>
      <c r="F297" s="274" t="s">
        <v>778</v>
      </c>
      <c r="G297" s="272"/>
      <c r="H297" s="273" t="s">
        <v>1</v>
      </c>
      <c r="I297" s="275"/>
      <c r="J297" s="272"/>
      <c r="K297" s="272"/>
      <c r="L297" s="276"/>
      <c r="M297" s="277"/>
      <c r="N297" s="278"/>
      <c r="O297" s="278"/>
      <c r="P297" s="278"/>
      <c r="Q297" s="278"/>
      <c r="R297" s="278"/>
      <c r="S297" s="278"/>
      <c r="T297" s="279"/>
      <c r="U297" s="15"/>
      <c r="V297" s="15"/>
      <c r="W297" s="15"/>
      <c r="X297" s="15"/>
      <c r="Y297" s="15"/>
      <c r="Z297" s="15"/>
      <c r="AA297" s="15"/>
      <c r="AB297" s="15"/>
      <c r="AC297" s="15"/>
      <c r="AD297" s="15"/>
      <c r="AE297" s="15"/>
      <c r="AT297" s="280" t="s">
        <v>141</v>
      </c>
      <c r="AU297" s="280" t="s">
        <v>89</v>
      </c>
      <c r="AV297" s="15" t="s">
        <v>87</v>
      </c>
      <c r="AW297" s="15" t="s">
        <v>37</v>
      </c>
      <c r="AX297" s="15" t="s">
        <v>79</v>
      </c>
      <c r="AY297" s="280" t="s">
        <v>130</v>
      </c>
    </row>
    <row r="298" s="15" customFormat="1">
      <c r="A298" s="15"/>
      <c r="B298" s="271"/>
      <c r="C298" s="272"/>
      <c r="D298" s="231" t="s">
        <v>141</v>
      </c>
      <c r="E298" s="273" t="s">
        <v>1</v>
      </c>
      <c r="F298" s="274" t="s">
        <v>668</v>
      </c>
      <c r="G298" s="272"/>
      <c r="H298" s="273" t="s">
        <v>1</v>
      </c>
      <c r="I298" s="275"/>
      <c r="J298" s="272"/>
      <c r="K298" s="272"/>
      <c r="L298" s="276"/>
      <c r="M298" s="277"/>
      <c r="N298" s="278"/>
      <c r="O298" s="278"/>
      <c r="P298" s="278"/>
      <c r="Q298" s="278"/>
      <c r="R298" s="278"/>
      <c r="S298" s="278"/>
      <c r="T298" s="279"/>
      <c r="U298" s="15"/>
      <c r="V298" s="15"/>
      <c r="W298" s="15"/>
      <c r="X298" s="15"/>
      <c r="Y298" s="15"/>
      <c r="Z298" s="15"/>
      <c r="AA298" s="15"/>
      <c r="AB298" s="15"/>
      <c r="AC298" s="15"/>
      <c r="AD298" s="15"/>
      <c r="AE298" s="15"/>
      <c r="AT298" s="280" t="s">
        <v>141</v>
      </c>
      <c r="AU298" s="280" t="s">
        <v>89</v>
      </c>
      <c r="AV298" s="15" t="s">
        <v>87</v>
      </c>
      <c r="AW298" s="15" t="s">
        <v>37</v>
      </c>
      <c r="AX298" s="15" t="s">
        <v>79</v>
      </c>
      <c r="AY298" s="280" t="s">
        <v>130</v>
      </c>
    </row>
    <row r="299" s="2" customFormat="1" ht="14.4" customHeight="1">
      <c r="A299" s="38"/>
      <c r="B299" s="39"/>
      <c r="C299" s="218" t="s">
        <v>323</v>
      </c>
      <c r="D299" s="218" t="s">
        <v>132</v>
      </c>
      <c r="E299" s="219" t="s">
        <v>779</v>
      </c>
      <c r="F299" s="220" t="s">
        <v>780</v>
      </c>
      <c r="G299" s="221" t="s">
        <v>617</v>
      </c>
      <c r="H299" s="222">
        <v>1</v>
      </c>
      <c r="I299" s="223"/>
      <c r="J299" s="224">
        <f>ROUND(I299*H299,2)</f>
        <v>0</v>
      </c>
      <c r="K299" s="220" t="s">
        <v>1</v>
      </c>
      <c r="L299" s="44"/>
      <c r="M299" s="225" t="s">
        <v>1</v>
      </c>
      <c r="N299" s="226" t="s">
        <v>44</v>
      </c>
      <c r="O299" s="91"/>
      <c r="P299" s="227">
        <f>O299*H299</f>
        <v>0</v>
      </c>
      <c r="Q299" s="227">
        <v>0</v>
      </c>
      <c r="R299" s="227">
        <f>Q299*H299</f>
        <v>0</v>
      </c>
      <c r="S299" s="227">
        <v>0</v>
      </c>
      <c r="T299" s="228">
        <f>S299*H299</f>
        <v>0</v>
      </c>
      <c r="U299" s="38"/>
      <c r="V299" s="38"/>
      <c r="W299" s="38"/>
      <c r="X299" s="38"/>
      <c r="Y299" s="38"/>
      <c r="Z299" s="38"/>
      <c r="AA299" s="38"/>
      <c r="AB299" s="38"/>
      <c r="AC299" s="38"/>
      <c r="AD299" s="38"/>
      <c r="AE299" s="38"/>
      <c r="AR299" s="229" t="s">
        <v>137</v>
      </c>
      <c r="AT299" s="229" t="s">
        <v>132</v>
      </c>
      <c r="AU299" s="229" t="s">
        <v>89</v>
      </c>
      <c r="AY299" s="17" t="s">
        <v>130</v>
      </c>
      <c r="BE299" s="230">
        <f>IF(N299="základní",J299,0)</f>
        <v>0</v>
      </c>
      <c r="BF299" s="230">
        <f>IF(N299="snížená",J299,0)</f>
        <v>0</v>
      </c>
      <c r="BG299" s="230">
        <f>IF(N299="zákl. přenesená",J299,0)</f>
        <v>0</v>
      </c>
      <c r="BH299" s="230">
        <f>IF(N299="sníž. přenesená",J299,0)</f>
        <v>0</v>
      </c>
      <c r="BI299" s="230">
        <f>IF(N299="nulová",J299,0)</f>
        <v>0</v>
      </c>
      <c r="BJ299" s="17" t="s">
        <v>87</v>
      </c>
      <c r="BK299" s="230">
        <f>ROUND(I299*H299,2)</f>
        <v>0</v>
      </c>
      <c r="BL299" s="17" t="s">
        <v>137</v>
      </c>
      <c r="BM299" s="229" t="s">
        <v>781</v>
      </c>
    </row>
    <row r="300" s="13" customFormat="1">
      <c r="A300" s="13"/>
      <c r="B300" s="236"/>
      <c r="C300" s="237"/>
      <c r="D300" s="231" t="s">
        <v>141</v>
      </c>
      <c r="E300" s="238" t="s">
        <v>1</v>
      </c>
      <c r="F300" s="239" t="s">
        <v>619</v>
      </c>
      <c r="G300" s="237"/>
      <c r="H300" s="240">
        <v>1</v>
      </c>
      <c r="I300" s="241"/>
      <c r="J300" s="237"/>
      <c r="K300" s="237"/>
      <c r="L300" s="242"/>
      <c r="M300" s="243"/>
      <c r="N300" s="244"/>
      <c r="O300" s="244"/>
      <c r="P300" s="244"/>
      <c r="Q300" s="244"/>
      <c r="R300" s="244"/>
      <c r="S300" s="244"/>
      <c r="T300" s="245"/>
      <c r="U300" s="13"/>
      <c r="V300" s="13"/>
      <c r="W300" s="13"/>
      <c r="X300" s="13"/>
      <c r="Y300" s="13"/>
      <c r="Z300" s="13"/>
      <c r="AA300" s="13"/>
      <c r="AB300" s="13"/>
      <c r="AC300" s="13"/>
      <c r="AD300" s="13"/>
      <c r="AE300" s="13"/>
      <c r="AT300" s="246" t="s">
        <v>141</v>
      </c>
      <c r="AU300" s="246" t="s">
        <v>89</v>
      </c>
      <c r="AV300" s="13" t="s">
        <v>89</v>
      </c>
      <c r="AW300" s="13" t="s">
        <v>37</v>
      </c>
      <c r="AX300" s="13" t="s">
        <v>87</v>
      </c>
      <c r="AY300" s="246" t="s">
        <v>130</v>
      </c>
    </row>
    <row r="301" s="15" customFormat="1">
      <c r="A301" s="15"/>
      <c r="B301" s="271"/>
      <c r="C301" s="272"/>
      <c r="D301" s="231" t="s">
        <v>141</v>
      </c>
      <c r="E301" s="273" t="s">
        <v>1</v>
      </c>
      <c r="F301" s="274" t="s">
        <v>782</v>
      </c>
      <c r="G301" s="272"/>
      <c r="H301" s="273" t="s">
        <v>1</v>
      </c>
      <c r="I301" s="275"/>
      <c r="J301" s="272"/>
      <c r="K301" s="272"/>
      <c r="L301" s="276"/>
      <c r="M301" s="277"/>
      <c r="N301" s="278"/>
      <c r="O301" s="278"/>
      <c r="P301" s="278"/>
      <c r="Q301" s="278"/>
      <c r="R301" s="278"/>
      <c r="S301" s="278"/>
      <c r="T301" s="279"/>
      <c r="U301" s="15"/>
      <c r="V301" s="15"/>
      <c r="W301" s="15"/>
      <c r="X301" s="15"/>
      <c r="Y301" s="15"/>
      <c r="Z301" s="15"/>
      <c r="AA301" s="15"/>
      <c r="AB301" s="15"/>
      <c r="AC301" s="15"/>
      <c r="AD301" s="15"/>
      <c r="AE301" s="15"/>
      <c r="AT301" s="280" t="s">
        <v>141</v>
      </c>
      <c r="AU301" s="280" t="s">
        <v>89</v>
      </c>
      <c r="AV301" s="15" t="s">
        <v>87</v>
      </c>
      <c r="AW301" s="15" t="s">
        <v>37</v>
      </c>
      <c r="AX301" s="15" t="s">
        <v>79</v>
      </c>
      <c r="AY301" s="280" t="s">
        <v>130</v>
      </c>
    </row>
    <row r="302" s="15" customFormat="1">
      <c r="A302" s="15"/>
      <c r="B302" s="271"/>
      <c r="C302" s="272"/>
      <c r="D302" s="231" t="s">
        <v>141</v>
      </c>
      <c r="E302" s="273" t="s">
        <v>1</v>
      </c>
      <c r="F302" s="274" t="s">
        <v>668</v>
      </c>
      <c r="G302" s="272"/>
      <c r="H302" s="273" t="s">
        <v>1</v>
      </c>
      <c r="I302" s="275"/>
      <c r="J302" s="272"/>
      <c r="K302" s="272"/>
      <c r="L302" s="276"/>
      <c r="M302" s="277"/>
      <c r="N302" s="278"/>
      <c r="O302" s="278"/>
      <c r="P302" s="278"/>
      <c r="Q302" s="278"/>
      <c r="R302" s="278"/>
      <c r="S302" s="278"/>
      <c r="T302" s="279"/>
      <c r="U302" s="15"/>
      <c r="V302" s="15"/>
      <c r="W302" s="15"/>
      <c r="X302" s="15"/>
      <c r="Y302" s="15"/>
      <c r="Z302" s="15"/>
      <c r="AA302" s="15"/>
      <c r="AB302" s="15"/>
      <c r="AC302" s="15"/>
      <c r="AD302" s="15"/>
      <c r="AE302" s="15"/>
      <c r="AT302" s="280" t="s">
        <v>141</v>
      </c>
      <c r="AU302" s="280" t="s">
        <v>89</v>
      </c>
      <c r="AV302" s="15" t="s">
        <v>87</v>
      </c>
      <c r="AW302" s="15" t="s">
        <v>37</v>
      </c>
      <c r="AX302" s="15" t="s">
        <v>79</v>
      </c>
      <c r="AY302" s="280" t="s">
        <v>130</v>
      </c>
    </row>
    <row r="303" s="2" customFormat="1" ht="14.4" customHeight="1">
      <c r="A303" s="38"/>
      <c r="B303" s="39"/>
      <c r="C303" s="218" t="s">
        <v>328</v>
      </c>
      <c r="D303" s="218" t="s">
        <v>132</v>
      </c>
      <c r="E303" s="219" t="s">
        <v>783</v>
      </c>
      <c r="F303" s="220" t="s">
        <v>784</v>
      </c>
      <c r="G303" s="221" t="s">
        <v>617</v>
      </c>
      <c r="H303" s="222">
        <v>1</v>
      </c>
      <c r="I303" s="223"/>
      <c r="J303" s="224">
        <f>ROUND(I303*H303,2)</f>
        <v>0</v>
      </c>
      <c r="K303" s="220" t="s">
        <v>1</v>
      </c>
      <c r="L303" s="44"/>
      <c r="M303" s="225" t="s">
        <v>1</v>
      </c>
      <c r="N303" s="226" t="s">
        <v>44</v>
      </c>
      <c r="O303" s="91"/>
      <c r="P303" s="227">
        <f>O303*H303</f>
        <v>0</v>
      </c>
      <c r="Q303" s="227">
        <v>0</v>
      </c>
      <c r="R303" s="227">
        <f>Q303*H303</f>
        <v>0</v>
      </c>
      <c r="S303" s="227">
        <v>0</v>
      </c>
      <c r="T303" s="228">
        <f>S303*H303</f>
        <v>0</v>
      </c>
      <c r="U303" s="38"/>
      <c r="V303" s="38"/>
      <c r="W303" s="38"/>
      <c r="X303" s="38"/>
      <c r="Y303" s="38"/>
      <c r="Z303" s="38"/>
      <c r="AA303" s="38"/>
      <c r="AB303" s="38"/>
      <c r="AC303" s="38"/>
      <c r="AD303" s="38"/>
      <c r="AE303" s="38"/>
      <c r="AR303" s="229" t="s">
        <v>137</v>
      </c>
      <c r="AT303" s="229" t="s">
        <v>132</v>
      </c>
      <c r="AU303" s="229" t="s">
        <v>89</v>
      </c>
      <c r="AY303" s="17" t="s">
        <v>130</v>
      </c>
      <c r="BE303" s="230">
        <f>IF(N303="základní",J303,0)</f>
        <v>0</v>
      </c>
      <c r="BF303" s="230">
        <f>IF(N303="snížená",J303,0)</f>
        <v>0</v>
      </c>
      <c r="BG303" s="230">
        <f>IF(N303="zákl. přenesená",J303,0)</f>
        <v>0</v>
      </c>
      <c r="BH303" s="230">
        <f>IF(N303="sníž. přenesená",J303,0)</f>
        <v>0</v>
      </c>
      <c r="BI303" s="230">
        <f>IF(N303="nulová",J303,0)</f>
        <v>0</v>
      </c>
      <c r="BJ303" s="17" t="s">
        <v>87</v>
      </c>
      <c r="BK303" s="230">
        <f>ROUND(I303*H303,2)</f>
        <v>0</v>
      </c>
      <c r="BL303" s="17" t="s">
        <v>137</v>
      </c>
      <c r="BM303" s="229" t="s">
        <v>785</v>
      </c>
    </row>
    <row r="304" s="13" customFormat="1">
      <c r="A304" s="13"/>
      <c r="B304" s="236"/>
      <c r="C304" s="237"/>
      <c r="D304" s="231" t="s">
        <v>141</v>
      </c>
      <c r="E304" s="238" t="s">
        <v>1</v>
      </c>
      <c r="F304" s="239" t="s">
        <v>619</v>
      </c>
      <c r="G304" s="237"/>
      <c r="H304" s="240">
        <v>1</v>
      </c>
      <c r="I304" s="241"/>
      <c r="J304" s="237"/>
      <c r="K304" s="237"/>
      <c r="L304" s="242"/>
      <c r="M304" s="243"/>
      <c r="N304" s="244"/>
      <c r="O304" s="244"/>
      <c r="P304" s="244"/>
      <c r="Q304" s="244"/>
      <c r="R304" s="244"/>
      <c r="S304" s="244"/>
      <c r="T304" s="245"/>
      <c r="U304" s="13"/>
      <c r="V304" s="13"/>
      <c r="W304" s="13"/>
      <c r="X304" s="13"/>
      <c r="Y304" s="13"/>
      <c r="Z304" s="13"/>
      <c r="AA304" s="13"/>
      <c r="AB304" s="13"/>
      <c r="AC304" s="13"/>
      <c r="AD304" s="13"/>
      <c r="AE304" s="13"/>
      <c r="AT304" s="246" t="s">
        <v>141</v>
      </c>
      <c r="AU304" s="246" t="s">
        <v>89</v>
      </c>
      <c r="AV304" s="13" t="s">
        <v>89</v>
      </c>
      <c r="AW304" s="13" t="s">
        <v>37</v>
      </c>
      <c r="AX304" s="13" t="s">
        <v>87</v>
      </c>
      <c r="AY304" s="246" t="s">
        <v>130</v>
      </c>
    </row>
    <row r="305" s="15" customFormat="1">
      <c r="A305" s="15"/>
      <c r="B305" s="271"/>
      <c r="C305" s="272"/>
      <c r="D305" s="231" t="s">
        <v>141</v>
      </c>
      <c r="E305" s="273" t="s">
        <v>1</v>
      </c>
      <c r="F305" s="274" t="s">
        <v>782</v>
      </c>
      <c r="G305" s="272"/>
      <c r="H305" s="273" t="s">
        <v>1</v>
      </c>
      <c r="I305" s="275"/>
      <c r="J305" s="272"/>
      <c r="K305" s="272"/>
      <c r="L305" s="276"/>
      <c r="M305" s="277"/>
      <c r="N305" s="278"/>
      <c r="O305" s="278"/>
      <c r="P305" s="278"/>
      <c r="Q305" s="278"/>
      <c r="R305" s="278"/>
      <c r="S305" s="278"/>
      <c r="T305" s="279"/>
      <c r="U305" s="15"/>
      <c r="V305" s="15"/>
      <c r="W305" s="15"/>
      <c r="X305" s="15"/>
      <c r="Y305" s="15"/>
      <c r="Z305" s="15"/>
      <c r="AA305" s="15"/>
      <c r="AB305" s="15"/>
      <c r="AC305" s="15"/>
      <c r="AD305" s="15"/>
      <c r="AE305" s="15"/>
      <c r="AT305" s="280" t="s">
        <v>141</v>
      </c>
      <c r="AU305" s="280" t="s">
        <v>89</v>
      </c>
      <c r="AV305" s="15" t="s">
        <v>87</v>
      </c>
      <c r="AW305" s="15" t="s">
        <v>37</v>
      </c>
      <c r="AX305" s="15" t="s">
        <v>79</v>
      </c>
      <c r="AY305" s="280" t="s">
        <v>130</v>
      </c>
    </row>
    <row r="306" s="15" customFormat="1">
      <c r="A306" s="15"/>
      <c r="B306" s="271"/>
      <c r="C306" s="272"/>
      <c r="D306" s="231" t="s">
        <v>141</v>
      </c>
      <c r="E306" s="273" t="s">
        <v>1</v>
      </c>
      <c r="F306" s="274" t="s">
        <v>668</v>
      </c>
      <c r="G306" s="272"/>
      <c r="H306" s="273" t="s">
        <v>1</v>
      </c>
      <c r="I306" s="275"/>
      <c r="J306" s="272"/>
      <c r="K306" s="272"/>
      <c r="L306" s="276"/>
      <c r="M306" s="277"/>
      <c r="N306" s="278"/>
      <c r="O306" s="278"/>
      <c r="P306" s="278"/>
      <c r="Q306" s="278"/>
      <c r="R306" s="278"/>
      <c r="S306" s="278"/>
      <c r="T306" s="279"/>
      <c r="U306" s="15"/>
      <c r="V306" s="15"/>
      <c r="W306" s="15"/>
      <c r="X306" s="15"/>
      <c r="Y306" s="15"/>
      <c r="Z306" s="15"/>
      <c r="AA306" s="15"/>
      <c r="AB306" s="15"/>
      <c r="AC306" s="15"/>
      <c r="AD306" s="15"/>
      <c r="AE306" s="15"/>
      <c r="AT306" s="280" t="s">
        <v>141</v>
      </c>
      <c r="AU306" s="280" t="s">
        <v>89</v>
      </c>
      <c r="AV306" s="15" t="s">
        <v>87</v>
      </c>
      <c r="AW306" s="15" t="s">
        <v>37</v>
      </c>
      <c r="AX306" s="15" t="s">
        <v>79</v>
      </c>
      <c r="AY306" s="280" t="s">
        <v>130</v>
      </c>
    </row>
    <row r="307" s="2" customFormat="1" ht="14.4" customHeight="1">
      <c r="A307" s="38"/>
      <c r="B307" s="39"/>
      <c r="C307" s="218" t="s">
        <v>333</v>
      </c>
      <c r="D307" s="218" t="s">
        <v>132</v>
      </c>
      <c r="E307" s="219" t="s">
        <v>786</v>
      </c>
      <c r="F307" s="220" t="s">
        <v>787</v>
      </c>
      <c r="G307" s="221" t="s">
        <v>617</v>
      </c>
      <c r="H307" s="222">
        <v>1</v>
      </c>
      <c r="I307" s="223"/>
      <c r="J307" s="224">
        <f>ROUND(I307*H307,2)</f>
        <v>0</v>
      </c>
      <c r="K307" s="220" t="s">
        <v>1</v>
      </c>
      <c r="L307" s="44"/>
      <c r="M307" s="225" t="s">
        <v>1</v>
      </c>
      <c r="N307" s="226" t="s">
        <v>44</v>
      </c>
      <c r="O307" s="91"/>
      <c r="P307" s="227">
        <f>O307*H307</f>
        <v>0</v>
      </c>
      <c r="Q307" s="227">
        <v>0</v>
      </c>
      <c r="R307" s="227">
        <f>Q307*H307</f>
        <v>0</v>
      </c>
      <c r="S307" s="227">
        <v>0</v>
      </c>
      <c r="T307" s="228">
        <f>S307*H307</f>
        <v>0</v>
      </c>
      <c r="U307" s="38"/>
      <c r="V307" s="38"/>
      <c r="W307" s="38"/>
      <c r="X307" s="38"/>
      <c r="Y307" s="38"/>
      <c r="Z307" s="38"/>
      <c r="AA307" s="38"/>
      <c r="AB307" s="38"/>
      <c r="AC307" s="38"/>
      <c r="AD307" s="38"/>
      <c r="AE307" s="38"/>
      <c r="AR307" s="229" t="s">
        <v>137</v>
      </c>
      <c r="AT307" s="229" t="s">
        <v>132</v>
      </c>
      <c r="AU307" s="229" t="s">
        <v>89</v>
      </c>
      <c r="AY307" s="17" t="s">
        <v>130</v>
      </c>
      <c r="BE307" s="230">
        <f>IF(N307="základní",J307,0)</f>
        <v>0</v>
      </c>
      <c r="BF307" s="230">
        <f>IF(N307="snížená",J307,0)</f>
        <v>0</v>
      </c>
      <c r="BG307" s="230">
        <f>IF(N307="zákl. přenesená",J307,0)</f>
        <v>0</v>
      </c>
      <c r="BH307" s="230">
        <f>IF(N307="sníž. přenesená",J307,0)</f>
        <v>0</v>
      </c>
      <c r="BI307" s="230">
        <f>IF(N307="nulová",J307,0)</f>
        <v>0</v>
      </c>
      <c r="BJ307" s="17" t="s">
        <v>87</v>
      </c>
      <c r="BK307" s="230">
        <f>ROUND(I307*H307,2)</f>
        <v>0</v>
      </c>
      <c r="BL307" s="17" t="s">
        <v>137</v>
      </c>
      <c r="BM307" s="229" t="s">
        <v>788</v>
      </c>
    </row>
    <row r="308" s="13" customFormat="1">
      <c r="A308" s="13"/>
      <c r="B308" s="236"/>
      <c r="C308" s="237"/>
      <c r="D308" s="231" t="s">
        <v>141</v>
      </c>
      <c r="E308" s="238" t="s">
        <v>1</v>
      </c>
      <c r="F308" s="239" t="s">
        <v>619</v>
      </c>
      <c r="G308" s="237"/>
      <c r="H308" s="240">
        <v>1</v>
      </c>
      <c r="I308" s="241"/>
      <c r="J308" s="237"/>
      <c r="K308" s="237"/>
      <c r="L308" s="242"/>
      <c r="M308" s="243"/>
      <c r="N308" s="244"/>
      <c r="O308" s="244"/>
      <c r="P308" s="244"/>
      <c r="Q308" s="244"/>
      <c r="R308" s="244"/>
      <c r="S308" s="244"/>
      <c r="T308" s="245"/>
      <c r="U308" s="13"/>
      <c r="V308" s="13"/>
      <c r="W308" s="13"/>
      <c r="X308" s="13"/>
      <c r="Y308" s="13"/>
      <c r="Z308" s="13"/>
      <c r="AA308" s="13"/>
      <c r="AB308" s="13"/>
      <c r="AC308" s="13"/>
      <c r="AD308" s="13"/>
      <c r="AE308" s="13"/>
      <c r="AT308" s="246" t="s">
        <v>141</v>
      </c>
      <c r="AU308" s="246" t="s">
        <v>89</v>
      </c>
      <c r="AV308" s="13" t="s">
        <v>89</v>
      </c>
      <c r="AW308" s="13" t="s">
        <v>37</v>
      </c>
      <c r="AX308" s="13" t="s">
        <v>87</v>
      </c>
      <c r="AY308" s="246" t="s">
        <v>130</v>
      </c>
    </row>
    <row r="309" s="15" customFormat="1">
      <c r="A309" s="15"/>
      <c r="B309" s="271"/>
      <c r="C309" s="272"/>
      <c r="D309" s="231" t="s">
        <v>141</v>
      </c>
      <c r="E309" s="273" t="s">
        <v>1</v>
      </c>
      <c r="F309" s="274" t="s">
        <v>789</v>
      </c>
      <c r="G309" s="272"/>
      <c r="H309" s="273" t="s">
        <v>1</v>
      </c>
      <c r="I309" s="275"/>
      <c r="J309" s="272"/>
      <c r="K309" s="272"/>
      <c r="L309" s="276"/>
      <c r="M309" s="277"/>
      <c r="N309" s="278"/>
      <c r="O309" s="278"/>
      <c r="P309" s="278"/>
      <c r="Q309" s="278"/>
      <c r="R309" s="278"/>
      <c r="S309" s="278"/>
      <c r="T309" s="279"/>
      <c r="U309" s="15"/>
      <c r="V309" s="15"/>
      <c r="W309" s="15"/>
      <c r="X309" s="15"/>
      <c r="Y309" s="15"/>
      <c r="Z309" s="15"/>
      <c r="AA309" s="15"/>
      <c r="AB309" s="15"/>
      <c r="AC309" s="15"/>
      <c r="AD309" s="15"/>
      <c r="AE309" s="15"/>
      <c r="AT309" s="280" t="s">
        <v>141</v>
      </c>
      <c r="AU309" s="280" t="s">
        <v>89</v>
      </c>
      <c r="AV309" s="15" t="s">
        <v>87</v>
      </c>
      <c r="AW309" s="15" t="s">
        <v>37</v>
      </c>
      <c r="AX309" s="15" t="s">
        <v>79</v>
      </c>
      <c r="AY309" s="280" t="s">
        <v>130</v>
      </c>
    </row>
    <row r="310" s="15" customFormat="1">
      <c r="A310" s="15"/>
      <c r="B310" s="271"/>
      <c r="C310" s="272"/>
      <c r="D310" s="231" t="s">
        <v>141</v>
      </c>
      <c r="E310" s="273" t="s">
        <v>1</v>
      </c>
      <c r="F310" s="274" t="s">
        <v>668</v>
      </c>
      <c r="G310" s="272"/>
      <c r="H310" s="273" t="s">
        <v>1</v>
      </c>
      <c r="I310" s="275"/>
      <c r="J310" s="272"/>
      <c r="K310" s="272"/>
      <c r="L310" s="276"/>
      <c r="M310" s="277"/>
      <c r="N310" s="278"/>
      <c r="O310" s="278"/>
      <c r="P310" s="278"/>
      <c r="Q310" s="278"/>
      <c r="R310" s="278"/>
      <c r="S310" s="278"/>
      <c r="T310" s="279"/>
      <c r="U310" s="15"/>
      <c r="V310" s="15"/>
      <c r="W310" s="15"/>
      <c r="X310" s="15"/>
      <c r="Y310" s="15"/>
      <c r="Z310" s="15"/>
      <c r="AA310" s="15"/>
      <c r="AB310" s="15"/>
      <c r="AC310" s="15"/>
      <c r="AD310" s="15"/>
      <c r="AE310" s="15"/>
      <c r="AT310" s="280" t="s">
        <v>141</v>
      </c>
      <c r="AU310" s="280" t="s">
        <v>89</v>
      </c>
      <c r="AV310" s="15" t="s">
        <v>87</v>
      </c>
      <c r="AW310" s="15" t="s">
        <v>37</v>
      </c>
      <c r="AX310" s="15" t="s">
        <v>79</v>
      </c>
      <c r="AY310" s="280" t="s">
        <v>130</v>
      </c>
    </row>
    <row r="311" s="2" customFormat="1" ht="14.4" customHeight="1">
      <c r="A311" s="38"/>
      <c r="B311" s="39"/>
      <c r="C311" s="218" t="s">
        <v>337</v>
      </c>
      <c r="D311" s="218" t="s">
        <v>132</v>
      </c>
      <c r="E311" s="219" t="s">
        <v>790</v>
      </c>
      <c r="F311" s="220" t="s">
        <v>791</v>
      </c>
      <c r="G311" s="221" t="s">
        <v>617</v>
      </c>
      <c r="H311" s="222">
        <v>1</v>
      </c>
      <c r="I311" s="223"/>
      <c r="J311" s="224">
        <f>ROUND(I311*H311,2)</f>
        <v>0</v>
      </c>
      <c r="K311" s="220" t="s">
        <v>1</v>
      </c>
      <c r="L311" s="44"/>
      <c r="M311" s="225" t="s">
        <v>1</v>
      </c>
      <c r="N311" s="226" t="s">
        <v>44</v>
      </c>
      <c r="O311" s="91"/>
      <c r="P311" s="227">
        <f>O311*H311</f>
        <v>0</v>
      </c>
      <c r="Q311" s="227">
        <v>0</v>
      </c>
      <c r="R311" s="227">
        <f>Q311*H311</f>
        <v>0</v>
      </c>
      <c r="S311" s="227">
        <v>0</v>
      </c>
      <c r="T311" s="228">
        <f>S311*H311</f>
        <v>0</v>
      </c>
      <c r="U311" s="38"/>
      <c r="V311" s="38"/>
      <c r="W311" s="38"/>
      <c r="X311" s="38"/>
      <c r="Y311" s="38"/>
      <c r="Z311" s="38"/>
      <c r="AA311" s="38"/>
      <c r="AB311" s="38"/>
      <c r="AC311" s="38"/>
      <c r="AD311" s="38"/>
      <c r="AE311" s="38"/>
      <c r="AR311" s="229" t="s">
        <v>137</v>
      </c>
      <c r="AT311" s="229" t="s">
        <v>132</v>
      </c>
      <c r="AU311" s="229" t="s">
        <v>89</v>
      </c>
      <c r="AY311" s="17" t="s">
        <v>130</v>
      </c>
      <c r="BE311" s="230">
        <f>IF(N311="základní",J311,0)</f>
        <v>0</v>
      </c>
      <c r="BF311" s="230">
        <f>IF(N311="snížená",J311,0)</f>
        <v>0</v>
      </c>
      <c r="BG311" s="230">
        <f>IF(N311="zákl. přenesená",J311,0)</f>
        <v>0</v>
      </c>
      <c r="BH311" s="230">
        <f>IF(N311="sníž. přenesená",J311,0)</f>
        <v>0</v>
      </c>
      <c r="BI311" s="230">
        <f>IF(N311="nulová",J311,0)</f>
        <v>0</v>
      </c>
      <c r="BJ311" s="17" t="s">
        <v>87</v>
      </c>
      <c r="BK311" s="230">
        <f>ROUND(I311*H311,2)</f>
        <v>0</v>
      </c>
      <c r="BL311" s="17" t="s">
        <v>137</v>
      </c>
      <c r="BM311" s="229" t="s">
        <v>792</v>
      </c>
    </row>
    <row r="312" s="13" customFormat="1">
      <c r="A312" s="13"/>
      <c r="B312" s="236"/>
      <c r="C312" s="237"/>
      <c r="D312" s="231" t="s">
        <v>141</v>
      </c>
      <c r="E312" s="238" t="s">
        <v>1</v>
      </c>
      <c r="F312" s="239" t="s">
        <v>619</v>
      </c>
      <c r="G312" s="237"/>
      <c r="H312" s="240">
        <v>1</v>
      </c>
      <c r="I312" s="241"/>
      <c r="J312" s="237"/>
      <c r="K312" s="237"/>
      <c r="L312" s="242"/>
      <c r="M312" s="243"/>
      <c r="N312" s="244"/>
      <c r="O312" s="244"/>
      <c r="P312" s="244"/>
      <c r="Q312" s="244"/>
      <c r="R312" s="244"/>
      <c r="S312" s="244"/>
      <c r="T312" s="245"/>
      <c r="U312" s="13"/>
      <c r="V312" s="13"/>
      <c r="W312" s="13"/>
      <c r="X312" s="13"/>
      <c r="Y312" s="13"/>
      <c r="Z312" s="13"/>
      <c r="AA312" s="13"/>
      <c r="AB312" s="13"/>
      <c r="AC312" s="13"/>
      <c r="AD312" s="13"/>
      <c r="AE312" s="13"/>
      <c r="AT312" s="246" t="s">
        <v>141</v>
      </c>
      <c r="AU312" s="246" t="s">
        <v>89</v>
      </c>
      <c r="AV312" s="13" t="s">
        <v>89</v>
      </c>
      <c r="AW312" s="13" t="s">
        <v>37</v>
      </c>
      <c r="AX312" s="13" t="s">
        <v>87</v>
      </c>
      <c r="AY312" s="246" t="s">
        <v>130</v>
      </c>
    </row>
    <row r="313" s="15" customFormat="1">
      <c r="A313" s="15"/>
      <c r="B313" s="271"/>
      <c r="C313" s="272"/>
      <c r="D313" s="231" t="s">
        <v>141</v>
      </c>
      <c r="E313" s="273" t="s">
        <v>1</v>
      </c>
      <c r="F313" s="274" t="s">
        <v>625</v>
      </c>
      <c r="G313" s="272"/>
      <c r="H313" s="273" t="s">
        <v>1</v>
      </c>
      <c r="I313" s="275"/>
      <c r="J313" s="272"/>
      <c r="K313" s="272"/>
      <c r="L313" s="276"/>
      <c r="M313" s="277"/>
      <c r="N313" s="278"/>
      <c r="O313" s="278"/>
      <c r="P313" s="278"/>
      <c r="Q313" s="278"/>
      <c r="R313" s="278"/>
      <c r="S313" s="278"/>
      <c r="T313" s="279"/>
      <c r="U313" s="15"/>
      <c r="V313" s="15"/>
      <c r="W313" s="15"/>
      <c r="X313" s="15"/>
      <c r="Y313" s="15"/>
      <c r="Z313" s="15"/>
      <c r="AA313" s="15"/>
      <c r="AB313" s="15"/>
      <c r="AC313" s="15"/>
      <c r="AD313" s="15"/>
      <c r="AE313" s="15"/>
      <c r="AT313" s="280" t="s">
        <v>141</v>
      </c>
      <c r="AU313" s="280" t="s">
        <v>89</v>
      </c>
      <c r="AV313" s="15" t="s">
        <v>87</v>
      </c>
      <c r="AW313" s="15" t="s">
        <v>37</v>
      </c>
      <c r="AX313" s="15" t="s">
        <v>79</v>
      </c>
      <c r="AY313" s="280" t="s">
        <v>130</v>
      </c>
    </row>
    <row r="314" s="15" customFormat="1">
      <c r="A314" s="15"/>
      <c r="B314" s="271"/>
      <c r="C314" s="272"/>
      <c r="D314" s="231" t="s">
        <v>141</v>
      </c>
      <c r="E314" s="273" t="s">
        <v>1</v>
      </c>
      <c r="F314" s="274" t="s">
        <v>626</v>
      </c>
      <c r="G314" s="272"/>
      <c r="H314" s="273" t="s">
        <v>1</v>
      </c>
      <c r="I314" s="275"/>
      <c r="J314" s="272"/>
      <c r="K314" s="272"/>
      <c r="L314" s="276"/>
      <c r="M314" s="277"/>
      <c r="N314" s="278"/>
      <c r="O314" s="278"/>
      <c r="P314" s="278"/>
      <c r="Q314" s="278"/>
      <c r="R314" s="278"/>
      <c r="S314" s="278"/>
      <c r="T314" s="279"/>
      <c r="U314" s="15"/>
      <c r="V314" s="15"/>
      <c r="W314" s="15"/>
      <c r="X314" s="15"/>
      <c r="Y314" s="15"/>
      <c r="Z314" s="15"/>
      <c r="AA314" s="15"/>
      <c r="AB314" s="15"/>
      <c r="AC314" s="15"/>
      <c r="AD314" s="15"/>
      <c r="AE314" s="15"/>
      <c r="AT314" s="280" t="s">
        <v>141</v>
      </c>
      <c r="AU314" s="280" t="s">
        <v>89</v>
      </c>
      <c r="AV314" s="15" t="s">
        <v>87</v>
      </c>
      <c r="AW314" s="15" t="s">
        <v>37</v>
      </c>
      <c r="AX314" s="15" t="s">
        <v>79</v>
      </c>
      <c r="AY314" s="280" t="s">
        <v>130</v>
      </c>
    </row>
    <row r="315" s="2" customFormat="1" ht="14.4" customHeight="1">
      <c r="A315" s="38"/>
      <c r="B315" s="39"/>
      <c r="C315" s="218" t="s">
        <v>341</v>
      </c>
      <c r="D315" s="218" t="s">
        <v>132</v>
      </c>
      <c r="E315" s="219" t="s">
        <v>793</v>
      </c>
      <c r="F315" s="220" t="s">
        <v>794</v>
      </c>
      <c r="G315" s="221" t="s">
        <v>617</v>
      </c>
      <c r="H315" s="222">
        <v>1</v>
      </c>
      <c r="I315" s="223"/>
      <c r="J315" s="224">
        <f>ROUND(I315*H315,2)</f>
        <v>0</v>
      </c>
      <c r="K315" s="220" t="s">
        <v>1</v>
      </c>
      <c r="L315" s="44"/>
      <c r="M315" s="225" t="s">
        <v>1</v>
      </c>
      <c r="N315" s="226" t="s">
        <v>44</v>
      </c>
      <c r="O315" s="91"/>
      <c r="P315" s="227">
        <f>O315*H315</f>
        <v>0</v>
      </c>
      <c r="Q315" s="227">
        <v>0</v>
      </c>
      <c r="R315" s="227">
        <f>Q315*H315</f>
        <v>0</v>
      </c>
      <c r="S315" s="227">
        <v>0</v>
      </c>
      <c r="T315" s="228">
        <f>S315*H315</f>
        <v>0</v>
      </c>
      <c r="U315" s="38"/>
      <c r="V315" s="38"/>
      <c r="W315" s="38"/>
      <c r="X315" s="38"/>
      <c r="Y315" s="38"/>
      <c r="Z315" s="38"/>
      <c r="AA315" s="38"/>
      <c r="AB315" s="38"/>
      <c r="AC315" s="38"/>
      <c r="AD315" s="38"/>
      <c r="AE315" s="38"/>
      <c r="AR315" s="229" t="s">
        <v>137</v>
      </c>
      <c r="AT315" s="229" t="s">
        <v>132</v>
      </c>
      <c r="AU315" s="229" t="s">
        <v>89</v>
      </c>
      <c r="AY315" s="17" t="s">
        <v>130</v>
      </c>
      <c r="BE315" s="230">
        <f>IF(N315="základní",J315,0)</f>
        <v>0</v>
      </c>
      <c r="BF315" s="230">
        <f>IF(N315="snížená",J315,0)</f>
        <v>0</v>
      </c>
      <c r="BG315" s="230">
        <f>IF(N315="zákl. přenesená",J315,0)</f>
        <v>0</v>
      </c>
      <c r="BH315" s="230">
        <f>IF(N315="sníž. přenesená",J315,0)</f>
        <v>0</v>
      </c>
      <c r="BI315" s="230">
        <f>IF(N315="nulová",J315,0)</f>
        <v>0</v>
      </c>
      <c r="BJ315" s="17" t="s">
        <v>87</v>
      </c>
      <c r="BK315" s="230">
        <f>ROUND(I315*H315,2)</f>
        <v>0</v>
      </c>
      <c r="BL315" s="17" t="s">
        <v>137</v>
      </c>
      <c r="BM315" s="229" t="s">
        <v>795</v>
      </c>
    </row>
    <row r="316" s="13" customFormat="1">
      <c r="A316" s="13"/>
      <c r="B316" s="236"/>
      <c r="C316" s="237"/>
      <c r="D316" s="231" t="s">
        <v>141</v>
      </c>
      <c r="E316" s="238" t="s">
        <v>1</v>
      </c>
      <c r="F316" s="239" t="s">
        <v>619</v>
      </c>
      <c r="G316" s="237"/>
      <c r="H316" s="240">
        <v>1</v>
      </c>
      <c r="I316" s="241"/>
      <c r="J316" s="237"/>
      <c r="K316" s="237"/>
      <c r="L316" s="242"/>
      <c r="M316" s="243"/>
      <c r="N316" s="244"/>
      <c r="O316" s="244"/>
      <c r="P316" s="244"/>
      <c r="Q316" s="244"/>
      <c r="R316" s="244"/>
      <c r="S316" s="244"/>
      <c r="T316" s="245"/>
      <c r="U316" s="13"/>
      <c r="V316" s="13"/>
      <c r="W316" s="13"/>
      <c r="X316" s="13"/>
      <c r="Y316" s="13"/>
      <c r="Z316" s="13"/>
      <c r="AA316" s="13"/>
      <c r="AB316" s="13"/>
      <c r="AC316" s="13"/>
      <c r="AD316" s="13"/>
      <c r="AE316" s="13"/>
      <c r="AT316" s="246" t="s">
        <v>141</v>
      </c>
      <c r="AU316" s="246" t="s">
        <v>89</v>
      </c>
      <c r="AV316" s="13" t="s">
        <v>89</v>
      </c>
      <c r="AW316" s="13" t="s">
        <v>37</v>
      </c>
      <c r="AX316" s="13" t="s">
        <v>87</v>
      </c>
      <c r="AY316" s="246" t="s">
        <v>130</v>
      </c>
    </row>
    <row r="317" s="15" customFormat="1">
      <c r="A317" s="15"/>
      <c r="B317" s="271"/>
      <c r="C317" s="272"/>
      <c r="D317" s="231" t="s">
        <v>141</v>
      </c>
      <c r="E317" s="273" t="s">
        <v>1</v>
      </c>
      <c r="F317" s="274" t="s">
        <v>796</v>
      </c>
      <c r="G317" s="272"/>
      <c r="H317" s="273" t="s">
        <v>1</v>
      </c>
      <c r="I317" s="275"/>
      <c r="J317" s="272"/>
      <c r="K317" s="272"/>
      <c r="L317" s="276"/>
      <c r="M317" s="277"/>
      <c r="N317" s="278"/>
      <c r="O317" s="278"/>
      <c r="P317" s="278"/>
      <c r="Q317" s="278"/>
      <c r="R317" s="278"/>
      <c r="S317" s="278"/>
      <c r="T317" s="279"/>
      <c r="U317" s="15"/>
      <c r="V317" s="15"/>
      <c r="W317" s="15"/>
      <c r="X317" s="15"/>
      <c r="Y317" s="15"/>
      <c r="Z317" s="15"/>
      <c r="AA317" s="15"/>
      <c r="AB317" s="15"/>
      <c r="AC317" s="15"/>
      <c r="AD317" s="15"/>
      <c r="AE317" s="15"/>
      <c r="AT317" s="280" t="s">
        <v>141</v>
      </c>
      <c r="AU317" s="280" t="s">
        <v>89</v>
      </c>
      <c r="AV317" s="15" t="s">
        <v>87</v>
      </c>
      <c r="AW317" s="15" t="s">
        <v>37</v>
      </c>
      <c r="AX317" s="15" t="s">
        <v>79</v>
      </c>
      <c r="AY317" s="280" t="s">
        <v>130</v>
      </c>
    </row>
    <row r="318" s="15" customFormat="1">
      <c r="A318" s="15"/>
      <c r="B318" s="271"/>
      <c r="C318" s="272"/>
      <c r="D318" s="231" t="s">
        <v>141</v>
      </c>
      <c r="E318" s="273" t="s">
        <v>1</v>
      </c>
      <c r="F318" s="274" t="s">
        <v>668</v>
      </c>
      <c r="G318" s="272"/>
      <c r="H318" s="273" t="s">
        <v>1</v>
      </c>
      <c r="I318" s="275"/>
      <c r="J318" s="272"/>
      <c r="K318" s="272"/>
      <c r="L318" s="276"/>
      <c r="M318" s="277"/>
      <c r="N318" s="278"/>
      <c r="O318" s="278"/>
      <c r="P318" s="278"/>
      <c r="Q318" s="278"/>
      <c r="R318" s="278"/>
      <c r="S318" s="278"/>
      <c r="T318" s="279"/>
      <c r="U318" s="15"/>
      <c r="V318" s="15"/>
      <c r="W318" s="15"/>
      <c r="X318" s="15"/>
      <c r="Y318" s="15"/>
      <c r="Z318" s="15"/>
      <c r="AA318" s="15"/>
      <c r="AB318" s="15"/>
      <c r="AC318" s="15"/>
      <c r="AD318" s="15"/>
      <c r="AE318" s="15"/>
      <c r="AT318" s="280" t="s">
        <v>141</v>
      </c>
      <c r="AU318" s="280" t="s">
        <v>89</v>
      </c>
      <c r="AV318" s="15" t="s">
        <v>87</v>
      </c>
      <c r="AW318" s="15" t="s">
        <v>37</v>
      </c>
      <c r="AX318" s="15" t="s">
        <v>79</v>
      </c>
      <c r="AY318" s="280" t="s">
        <v>130</v>
      </c>
    </row>
    <row r="319" s="2" customFormat="1" ht="14.4" customHeight="1">
      <c r="A319" s="38"/>
      <c r="B319" s="39"/>
      <c r="C319" s="218" t="s">
        <v>349</v>
      </c>
      <c r="D319" s="218" t="s">
        <v>132</v>
      </c>
      <c r="E319" s="219" t="s">
        <v>797</v>
      </c>
      <c r="F319" s="220" t="s">
        <v>798</v>
      </c>
      <c r="G319" s="221" t="s">
        <v>617</v>
      </c>
      <c r="H319" s="222">
        <v>1</v>
      </c>
      <c r="I319" s="223"/>
      <c r="J319" s="224">
        <f>ROUND(I319*H319,2)</f>
        <v>0</v>
      </c>
      <c r="K319" s="220" t="s">
        <v>1</v>
      </c>
      <c r="L319" s="44"/>
      <c r="M319" s="225" t="s">
        <v>1</v>
      </c>
      <c r="N319" s="226" t="s">
        <v>44</v>
      </c>
      <c r="O319" s="91"/>
      <c r="P319" s="227">
        <f>O319*H319</f>
        <v>0</v>
      </c>
      <c r="Q319" s="227">
        <v>0</v>
      </c>
      <c r="R319" s="227">
        <f>Q319*H319</f>
        <v>0</v>
      </c>
      <c r="S319" s="227">
        <v>0</v>
      </c>
      <c r="T319" s="228">
        <f>S319*H319</f>
        <v>0</v>
      </c>
      <c r="U319" s="38"/>
      <c r="V319" s="38"/>
      <c r="W319" s="38"/>
      <c r="X319" s="38"/>
      <c r="Y319" s="38"/>
      <c r="Z319" s="38"/>
      <c r="AA319" s="38"/>
      <c r="AB319" s="38"/>
      <c r="AC319" s="38"/>
      <c r="AD319" s="38"/>
      <c r="AE319" s="38"/>
      <c r="AR319" s="229" t="s">
        <v>137</v>
      </c>
      <c r="AT319" s="229" t="s">
        <v>132</v>
      </c>
      <c r="AU319" s="229" t="s">
        <v>89</v>
      </c>
      <c r="AY319" s="17" t="s">
        <v>130</v>
      </c>
      <c r="BE319" s="230">
        <f>IF(N319="základní",J319,0)</f>
        <v>0</v>
      </c>
      <c r="BF319" s="230">
        <f>IF(N319="snížená",J319,0)</f>
        <v>0</v>
      </c>
      <c r="BG319" s="230">
        <f>IF(N319="zákl. přenesená",J319,0)</f>
        <v>0</v>
      </c>
      <c r="BH319" s="230">
        <f>IF(N319="sníž. přenesená",J319,0)</f>
        <v>0</v>
      </c>
      <c r="BI319" s="230">
        <f>IF(N319="nulová",J319,0)</f>
        <v>0</v>
      </c>
      <c r="BJ319" s="17" t="s">
        <v>87</v>
      </c>
      <c r="BK319" s="230">
        <f>ROUND(I319*H319,2)</f>
        <v>0</v>
      </c>
      <c r="BL319" s="17" t="s">
        <v>137</v>
      </c>
      <c r="BM319" s="229" t="s">
        <v>799</v>
      </c>
    </row>
    <row r="320" s="13" customFormat="1">
      <c r="A320" s="13"/>
      <c r="B320" s="236"/>
      <c r="C320" s="237"/>
      <c r="D320" s="231" t="s">
        <v>141</v>
      </c>
      <c r="E320" s="238" t="s">
        <v>1</v>
      </c>
      <c r="F320" s="239" t="s">
        <v>800</v>
      </c>
      <c r="G320" s="237"/>
      <c r="H320" s="240">
        <v>1</v>
      </c>
      <c r="I320" s="241"/>
      <c r="J320" s="237"/>
      <c r="K320" s="237"/>
      <c r="L320" s="242"/>
      <c r="M320" s="243"/>
      <c r="N320" s="244"/>
      <c r="O320" s="244"/>
      <c r="P320" s="244"/>
      <c r="Q320" s="244"/>
      <c r="R320" s="244"/>
      <c r="S320" s="244"/>
      <c r="T320" s="245"/>
      <c r="U320" s="13"/>
      <c r="V320" s="13"/>
      <c r="W320" s="13"/>
      <c r="X320" s="13"/>
      <c r="Y320" s="13"/>
      <c r="Z320" s="13"/>
      <c r="AA320" s="13"/>
      <c r="AB320" s="13"/>
      <c r="AC320" s="13"/>
      <c r="AD320" s="13"/>
      <c r="AE320" s="13"/>
      <c r="AT320" s="246" t="s">
        <v>141</v>
      </c>
      <c r="AU320" s="246" t="s">
        <v>89</v>
      </c>
      <c r="AV320" s="13" t="s">
        <v>89</v>
      </c>
      <c r="AW320" s="13" t="s">
        <v>37</v>
      </c>
      <c r="AX320" s="13" t="s">
        <v>87</v>
      </c>
      <c r="AY320" s="246" t="s">
        <v>130</v>
      </c>
    </row>
    <row r="321" s="15" customFormat="1">
      <c r="A321" s="15"/>
      <c r="B321" s="271"/>
      <c r="C321" s="272"/>
      <c r="D321" s="231" t="s">
        <v>141</v>
      </c>
      <c r="E321" s="273" t="s">
        <v>1</v>
      </c>
      <c r="F321" s="274" t="s">
        <v>625</v>
      </c>
      <c r="G321" s="272"/>
      <c r="H321" s="273" t="s">
        <v>1</v>
      </c>
      <c r="I321" s="275"/>
      <c r="J321" s="272"/>
      <c r="K321" s="272"/>
      <c r="L321" s="276"/>
      <c r="M321" s="277"/>
      <c r="N321" s="278"/>
      <c r="O321" s="278"/>
      <c r="P321" s="278"/>
      <c r="Q321" s="278"/>
      <c r="R321" s="278"/>
      <c r="S321" s="278"/>
      <c r="T321" s="279"/>
      <c r="U321" s="15"/>
      <c r="V321" s="15"/>
      <c r="W321" s="15"/>
      <c r="X321" s="15"/>
      <c r="Y321" s="15"/>
      <c r="Z321" s="15"/>
      <c r="AA321" s="15"/>
      <c r="AB321" s="15"/>
      <c r="AC321" s="15"/>
      <c r="AD321" s="15"/>
      <c r="AE321" s="15"/>
      <c r="AT321" s="280" t="s">
        <v>141</v>
      </c>
      <c r="AU321" s="280" t="s">
        <v>89</v>
      </c>
      <c r="AV321" s="15" t="s">
        <v>87</v>
      </c>
      <c r="AW321" s="15" t="s">
        <v>37</v>
      </c>
      <c r="AX321" s="15" t="s">
        <v>79</v>
      </c>
      <c r="AY321" s="280" t="s">
        <v>130</v>
      </c>
    </row>
    <row r="322" s="15" customFormat="1">
      <c r="A322" s="15"/>
      <c r="B322" s="271"/>
      <c r="C322" s="272"/>
      <c r="D322" s="231" t="s">
        <v>141</v>
      </c>
      <c r="E322" s="273" t="s">
        <v>1</v>
      </c>
      <c r="F322" s="274" t="s">
        <v>626</v>
      </c>
      <c r="G322" s="272"/>
      <c r="H322" s="273" t="s">
        <v>1</v>
      </c>
      <c r="I322" s="275"/>
      <c r="J322" s="272"/>
      <c r="K322" s="272"/>
      <c r="L322" s="276"/>
      <c r="M322" s="277"/>
      <c r="N322" s="278"/>
      <c r="O322" s="278"/>
      <c r="P322" s="278"/>
      <c r="Q322" s="278"/>
      <c r="R322" s="278"/>
      <c r="S322" s="278"/>
      <c r="T322" s="279"/>
      <c r="U322" s="15"/>
      <c r="V322" s="15"/>
      <c r="W322" s="15"/>
      <c r="X322" s="15"/>
      <c r="Y322" s="15"/>
      <c r="Z322" s="15"/>
      <c r="AA322" s="15"/>
      <c r="AB322" s="15"/>
      <c r="AC322" s="15"/>
      <c r="AD322" s="15"/>
      <c r="AE322" s="15"/>
      <c r="AT322" s="280" t="s">
        <v>141</v>
      </c>
      <c r="AU322" s="280" t="s">
        <v>89</v>
      </c>
      <c r="AV322" s="15" t="s">
        <v>87</v>
      </c>
      <c r="AW322" s="15" t="s">
        <v>37</v>
      </c>
      <c r="AX322" s="15" t="s">
        <v>79</v>
      </c>
      <c r="AY322" s="280" t="s">
        <v>130</v>
      </c>
    </row>
    <row r="323" s="2" customFormat="1" ht="14.4" customHeight="1">
      <c r="A323" s="38"/>
      <c r="B323" s="39"/>
      <c r="C323" s="218" t="s">
        <v>355</v>
      </c>
      <c r="D323" s="218" t="s">
        <v>132</v>
      </c>
      <c r="E323" s="219" t="s">
        <v>801</v>
      </c>
      <c r="F323" s="220" t="s">
        <v>802</v>
      </c>
      <c r="G323" s="221" t="s">
        <v>617</v>
      </c>
      <c r="H323" s="222">
        <v>1</v>
      </c>
      <c r="I323" s="223"/>
      <c r="J323" s="224">
        <f>ROUND(I323*H323,2)</f>
        <v>0</v>
      </c>
      <c r="K323" s="220" t="s">
        <v>1</v>
      </c>
      <c r="L323" s="44"/>
      <c r="M323" s="225" t="s">
        <v>1</v>
      </c>
      <c r="N323" s="226" t="s">
        <v>44</v>
      </c>
      <c r="O323" s="91"/>
      <c r="P323" s="227">
        <f>O323*H323</f>
        <v>0</v>
      </c>
      <c r="Q323" s="227">
        <v>0</v>
      </c>
      <c r="R323" s="227">
        <f>Q323*H323</f>
        <v>0</v>
      </c>
      <c r="S323" s="227">
        <v>0</v>
      </c>
      <c r="T323" s="228">
        <f>S323*H323</f>
        <v>0</v>
      </c>
      <c r="U323" s="38"/>
      <c r="V323" s="38"/>
      <c r="W323" s="38"/>
      <c r="X323" s="38"/>
      <c r="Y323" s="38"/>
      <c r="Z323" s="38"/>
      <c r="AA323" s="38"/>
      <c r="AB323" s="38"/>
      <c r="AC323" s="38"/>
      <c r="AD323" s="38"/>
      <c r="AE323" s="38"/>
      <c r="AR323" s="229" t="s">
        <v>137</v>
      </c>
      <c r="AT323" s="229" t="s">
        <v>132</v>
      </c>
      <c r="AU323" s="229" t="s">
        <v>89</v>
      </c>
      <c r="AY323" s="17" t="s">
        <v>130</v>
      </c>
      <c r="BE323" s="230">
        <f>IF(N323="základní",J323,0)</f>
        <v>0</v>
      </c>
      <c r="BF323" s="230">
        <f>IF(N323="snížená",J323,0)</f>
        <v>0</v>
      </c>
      <c r="BG323" s="230">
        <f>IF(N323="zákl. přenesená",J323,0)</f>
        <v>0</v>
      </c>
      <c r="BH323" s="230">
        <f>IF(N323="sníž. přenesená",J323,0)</f>
        <v>0</v>
      </c>
      <c r="BI323" s="230">
        <f>IF(N323="nulová",J323,0)</f>
        <v>0</v>
      </c>
      <c r="BJ323" s="17" t="s">
        <v>87</v>
      </c>
      <c r="BK323" s="230">
        <f>ROUND(I323*H323,2)</f>
        <v>0</v>
      </c>
      <c r="BL323" s="17" t="s">
        <v>137</v>
      </c>
      <c r="BM323" s="229" t="s">
        <v>803</v>
      </c>
    </row>
    <row r="324" s="13" customFormat="1">
      <c r="A324" s="13"/>
      <c r="B324" s="236"/>
      <c r="C324" s="237"/>
      <c r="D324" s="231" t="s">
        <v>141</v>
      </c>
      <c r="E324" s="238" t="s">
        <v>1</v>
      </c>
      <c r="F324" s="239" t="s">
        <v>800</v>
      </c>
      <c r="G324" s="237"/>
      <c r="H324" s="240">
        <v>1</v>
      </c>
      <c r="I324" s="241"/>
      <c r="J324" s="237"/>
      <c r="K324" s="237"/>
      <c r="L324" s="242"/>
      <c r="M324" s="243"/>
      <c r="N324" s="244"/>
      <c r="O324" s="244"/>
      <c r="P324" s="244"/>
      <c r="Q324" s="244"/>
      <c r="R324" s="244"/>
      <c r="S324" s="244"/>
      <c r="T324" s="245"/>
      <c r="U324" s="13"/>
      <c r="V324" s="13"/>
      <c r="W324" s="13"/>
      <c r="X324" s="13"/>
      <c r="Y324" s="13"/>
      <c r="Z324" s="13"/>
      <c r="AA324" s="13"/>
      <c r="AB324" s="13"/>
      <c r="AC324" s="13"/>
      <c r="AD324" s="13"/>
      <c r="AE324" s="13"/>
      <c r="AT324" s="246" t="s">
        <v>141</v>
      </c>
      <c r="AU324" s="246" t="s">
        <v>89</v>
      </c>
      <c r="AV324" s="13" t="s">
        <v>89</v>
      </c>
      <c r="AW324" s="13" t="s">
        <v>37</v>
      </c>
      <c r="AX324" s="13" t="s">
        <v>87</v>
      </c>
      <c r="AY324" s="246" t="s">
        <v>130</v>
      </c>
    </row>
    <row r="325" s="15" customFormat="1">
      <c r="A325" s="15"/>
      <c r="B325" s="271"/>
      <c r="C325" s="272"/>
      <c r="D325" s="231" t="s">
        <v>141</v>
      </c>
      <c r="E325" s="273" t="s">
        <v>1</v>
      </c>
      <c r="F325" s="274" t="s">
        <v>804</v>
      </c>
      <c r="G325" s="272"/>
      <c r="H325" s="273" t="s">
        <v>1</v>
      </c>
      <c r="I325" s="275"/>
      <c r="J325" s="272"/>
      <c r="K325" s="272"/>
      <c r="L325" s="276"/>
      <c r="M325" s="277"/>
      <c r="N325" s="278"/>
      <c r="O325" s="278"/>
      <c r="P325" s="278"/>
      <c r="Q325" s="278"/>
      <c r="R325" s="278"/>
      <c r="S325" s="278"/>
      <c r="T325" s="279"/>
      <c r="U325" s="15"/>
      <c r="V325" s="15"/>
      <c r="W325" s="15"/>
      <c r="X325" s="15"/>
      <c r="Y325" s="15"/>
      <c r="Z325" s="15"/>
      <c r="AA325" s="15"/>
      <c r="AB325" s="15"/>
      <c r="AC325" s="15"/>
      <c r="AD325" s="15"/>
      <c r="AE325" s="15"/>
      <c r="AT325" s="280" t="s">
        <v>141</v>
      </c>
      <c r="AU325" s="280" t="s">
        <v>89</v>
      </c>
      <c r="AV325" s="15" t="s">
        <v>87</v>
      </c>
      <c r="AW325" s="15" t="s">
        <v>37</v>
      </c>
      <c r="AX325" s="15" t="s">
        <v>79</v>
      </c>
      <c r="AY325" s="280" t="s">
        <v>130</v>
      </c>
    </row>
    <row r="326" s="15" customFormat="1">
      <c r="A326" s="15"/>
      <c r="B326" s="271"/>
      <c r="C326" s="272"/>
      <c r="D326" s="231" t="s">
        <v>141</v>
      </c>
      <c r="E326" s="273" t="s">
        <v>1</v>
      </c>
      <c r="F326" s="274" t="s">
        <v>668</v>
      </c>
      <c r="G326" s="272"/>
      <c r="H326" s="273" t="s">
        <v>1</v>
      </c>
      <c r="I326" s="275"/>
      <c r="J326" s="272"/>
      <c r="K326" s="272"/>
      <c r="L326" s="276"/>
      <c r="M326" s="277"/>
      <c r="N326" s="278"/>
      <c r="O326" s="278"/>
      <c r="P326" s="278"/>
      <c r="Q326" s="278"/>
      <c r="R326" s="278"/>
      <c r="S326" s="278"/>
      <c r="T326" s="279"/>
      <c r="U326" s="15"/>
      <c r="V326" s="15"/>
      <c r="W326" s="15"/>
      <c r="X326" s="15"/>
      <c r="Y326" s="15"/>
      <c r="Z326" s="15"/>
      <c r="AA326" s="15"/>
      <c r="AB326" s="15"/>
      <c r="AC326" s="15"/>
      <c r="AD326" s="15"/>
      <c r="AE326" s="15"/>
      <c r="AT326" s="280" t="s">
        <v>141</v>
      </c>
      <c r="AU326" s="280" t="s">
        <v>89</v>
      </c>
      <c r="AV326" s="15" t="s">
        <v>87</v>
      </c>
      <c r="AW326" s="15" t="s">
        <v>37</v>
      </c>
      <c r="AX326" s="15" t="s">
        <v>79</v>
      </c>
      <c r="AY326" s="280" t="s">
        <v>130</v>
      </c>
    </row>
    <row r="327" s="2" customFormat="1" ht="14.4" customHeight="1">
      <c r="A327" s="38"/>
      <c r="B327" s="39"/>
      <c r="C327" s="218" t="s">
        <v>423</v>
      </c>
      <c r="D327" s="218" t="s">
        <v>132</v>
      </c>
      <c r="E327" s="219" t="s">
        <v>805</v>
      </c>
      <c r="F327" s="220" t="s">
        <v>806</v>
      </c>
      <c r="G327" s="221" t="s">
        <v>617</v>
      </c>
      <c r="H327" s="222">
        <v>1</v>
      </c>
      <c r="I327" s="223"/>
      <c r="J327" s="224">
        <f>ROUND(I327*H327,2)</f>
        <v>0</v>
      </c>
      <c r="K327" s="220" t="s">
        <v>1</v>
      </c>
      <c r="L327" s="44"/>
      <c r="M327" s="225" t="s">
        <v>1</v>
      </c>
      <c r="N327" s="226" t="s">
        <v>44</v>
      </c>
      <c r="O327" s="91"/>
      <c r="P327" s="227">
        <f>O327*H327</f>
        <v>0</v>
      </c>
      <c r="Q327" s="227">
        <v>0</v>
      </c>
      <c r="R327" s="227">
        <f>Q327*H327</f>
        <v>0</v>
      </c>
      <c r="S327" s="227">
        <v>0</v>
      </c>
      <c r="T327" s="228">
        <f>S327*H327</f>
        <v>0</v>
      </c>
      <c r="U327" s="38"/>
      <c r="V327" s="38"/>
      <c r="W327" s="38"/>
      <c r="X327" s="38"/>
      <c r="Y327" s="38"/>
      <c r="Z327" s="38"/>
      <c r="AA327" s="38"/>
      <c r="AB327" s="38"/>
      <c r="AC327" s="38"/>
      <c r="AD327" s="38"/>
      <c r="AE327" s="38"/>
      <c r="AR327" s="229" t="s">
        <v>137</v>
      </c>
      <c r="AT327" s="229" t="s">
        <v>132</v>
      </c>
      <c r="AU327" s="229" t="s">
        <v>89</v>
      </c>
      <c r="AY327" s="17" t="s">
        <v>130</v>
      </c>
      <c r="BE327" s="230">
        <f>IF(N327="základní",J327,0)</f>
        <v>0</v>
      </c>
      <c r="BF327" s="230">
        <f>IF(N327="snížená",J327,0)</f>
        <v>0</v>
      </c>
      <c r="BG327" s="230">
        <f>IF(N327="zákl. přenesená",J327,0)</f>
        <v>0</v>
      </c>
      <c r="BH327" s="230">
        <f>IF(N327="sníž. přenesená",J327,0)</f>
        <v>0</v>
      </c>
      <c r="BI327" s="230">
        <f>IF(N327="nulová",J327,0)</f>
        <v>0</v>
      </c>
      <c r="BJ327" s="17" t="s">
        <v>87</v>
      </c>
      <c r="BK327" s="230">
        <f>ROUND(I327*H327,2)</f>
        <v>0</v>
      </c>
      <c r="BL327" s="17" t="s">
        <v>137</v>
      </c>
      <c r="BM327" s="229" t="s">
        <v>807</v>
      </c>
    </row>
    <row r="328" s="13" customFormat="1">
      <c r="A328" s="13"/>
      <c r="B328" s="236"/>
      <c r="C328" s="237"/>
      <c r="D328" s="231" t="s">
        <v>141</v>
      </c>
      <c r="E328" s="238" t="s">
        <v>1</v>
      </c>
      <c r="F328" s="239" t="s">
        <v>800</v>
      </c>
      <c r="G328" s="237"/>
      <c r="H328" s="240">
        <v>1</v>
      </c>
      <c r="I328" s="241"/>
      <c r="J328" s="237"/>
      <c r="K328" s="237"/>
      <c r="L328" s="242"/>
      <c r="M328" s="243"/>
      <c r="N328" s="244"/>
      <c r="O328" s="244"/>
      <c r="P328" s="244"/>
      <c r="Q328" s="244"/>
      <c r="R328" s="244"/>
      <c r="S328" s="244"/>
      <c r="T328" s="245"/>
      <c r="U328" s="13"/>
      <c r="V328" s="13"/>
      <c r="W328" s="13"/>
      <c r="X328" s="13"/>
      <c r="Y328" s="13"/>
      <c r="Z328" s="13"/>
      <c r="AA328" s="13"/>
      <c r="AB328" s="13"/>
      <c r="AC328" s="13"/>
      <c r="AD328" s="13"/>
      <c r="AE328" s="13"/>
      <c r="AT328" s="246" t="s">
        <v>141</v>
      </c>
      <c r="AU328" s="246" t="s">
        <v>89</v>
      </c>
      <c r="AV328" s="13" t="s">
        <v>89</v>
      </c>
      <c r="AW328" s="13" t="s">
        <v>37</v>
      </c>
      <c r="AX328" s="13" t="s">
        <v>87</v>
      </c>
      <c r="AY328" s="246" t="s">
        <v>130</v>
      </c>
    </row>
    <row r="329" s="15" customFormat="1">
      <c r="A329" s="15"/>
      <c r="B329" s="271"/>
      <c r="C329" s="272"/>
      <c r="D329" s="231" t="s">
        <v>141</v>
      </c>
      <c r="E329" s="273" t="s">
        <v>1</v>
      </c>
      <c r="F329" s="274" t="s">
        <v>808</v>
      </c>
      <c r="G329" s="272"/>
      <c r="H329" s="273" t="s">
        <v>1</v>
      </c>
      <c r="I329" s="275"/>
      <c r="J329" s="272"/>
      <c r="K329" s="272"/>
      <c r="L329" s="276"/>
      <c r="M329" s="277"/>
      <c r="N329" s="278"/>
      <c r="O329" s="278"/>
      <c r="P329" s="278"/>
      <c r="Q329" s="278"/>
      <c r="R329" s="278"/>
      <c r="S329" s="278"/>
      <c r="T329" s="279"/>
      <c r="U329" s="15"/>
      <c r="V329" s="15"/>
      <c r="W329" s="15"/>
      <c r="X329" s="15"/>
      <c r="Y329" s="15"/>
      <c r="Z329" s="15"/>
      <c r="AA329" s="15"/>
      <c r="AB329" s="15"/>
      <c r="AC329" s="15"/>
      <c r="AD329" s="15"/>
      <c r="AE329" s="15"/>
      <c r="AT329" s="280" t="s">
        <v>141</v>
      </c>
      <c r="AU329" s="280" t="s">
        <v>89</v>
      </c>
      <c r="AV329" s="15" t="s">
        <v>87</v>
      </c>
      <c r="AW329" s="15" t="s">
        <v>37</v>
      </c>
      <c r="AX329" s="15" t="s">
        <v>79</v>
      </c>
      <c r="AY329" s="280" t="s">
        <v>130</v>
      </c>
    </row>
    <row r="330" s="15" customFormat="1">
      <c r="A330" s="15"/>
      <c r="B330" s="271"/>
      <c r="C330" s="272"/>
      <c r="D330" s="231" t="s">
        <v>141</v>
      </c>
      <c r="E330" s="273" t="s">
        <v>1</v>
      </c>
      <c r="F330" s="274" t="s">
        <v>621</v>
      </c>
      <c r="G330" s="272"/>
      <c r="H330" s="273" t="s">
        <v>1</v>
      </c>
      <c r="I330" s="275"/>
      <c r="J330" s="272"/>
      <c r="K330" s="272"/>
      <c r="L330" s="276"/>
      <c r="M330" s="277"/>
      <c r="N330" s="278"/>
      <c r="O330" s="278"/>
      <c r="P330" s="278"/>
      <c r="Q330" s="278"/>
      <c r="R330" s="278"/>
      <c r="S330" s="278"/>
      <c r="T330" s="279"/>
      <c r="U330" s="15"/>
      <c r="V330" s="15"/>
      <c r="W330" s="15"/>
      <c r="X330" s="15"/>
      <c r="Y330" s="15"/>
      <c r="Z330" s="15"/>
      <c r="AA330" s="15"/>
      <c r="AB330" s="15"/>
      <c r="AC330" s="15"/>
      <c r="AD330" s="15"/>
      <c r="AE330" s="15"/>
      <c r="AT330" s="280" t="s">
        <v>141</v>
      </c>
      <c r="AU330" s="280" t="s">
        <v>89</v>
      </c>
      <c r="AV330" s="15" t="s">
        <v>87</v>
      </c>
      <c r="AW330" s="15" t="s">
        <v>37</v>
      </c>
      <c r="AX330" s="15" t="s">
        <v>79</v>
      </c>
      <c r="AY330" s="280" t="s">
        <v>130</v>
      </c>
    </row>
    <row r="331" s="2" customFormat="1" ht="14.4" customHeight="1">
      <c r="A331" s="38"/>
      <c r="B331" s="39"/>
      <c r="C331" s="218" t="s">
        <v>428</v>
      </c>
      <c r="D331" s="218" t="s">
        <v>132</v>
      </c>
      <c r="E331" s="219" t="s">
        <v>809</v>
      </c>
      <c r="F331" s="220" t="s">
        <v>810</v>
      </c>
      <c r="G331" s="221" t="s">
        <v>617</v>
      </c>
      <c r="H331" s="222">
        <v>1</v>
      </c>
      <c r="I331" s="223"/>
      <c r="J331" s="224">
        <f>ROUND(I331*H331,2)</f>
        <v>0</v>
      </c>
      <c r="K331" s="220" t="s">
        <v>1</v>
      </c>
      <c r="L331" s="44"/>
      <c r="M331" s="225" t="s">
        <v>1</v>
      </c>
      <c r="N331" s="226" t="s">
        <v>44</v>
      </c>
      <c r="O331" s="91"/>
      <c r="P331" s="227">
        <f>O331*H331</f>
        <v>0</v>
      </c>
      <c r="Q331" s="227">
        <v>0</v>
      </c>
      <c r="R331" s="227">
        <f>Q331*H331</f>
        <v>0</v>
      </c>
      <c r="S331" s="227">
        <v>0</v>
      </c>
      <c r="T331" s="228">
        <f>S331*H331</f>
        <v>0</v>
      </c>
      <c r="U331" s="38"/>
      <c r="V331" s="38"/>
      <c r="W331" s="38"/>
      <c r="X331" s="38"/>
      <c r="Y331" s="38"/>
      <c r="Z331" s="38"/>
      <c r="AA331" s="38"/>
      <c r="AB331" s="38"/>
      <c r="AC331" s="38"/>
      <c r="AD331" s="38"/>
      <c r="AE331" s="38"/>
      <c r="AR331" s="229" t="s">
        <v>137</v>
      </c>
      <c r="AT331" s="229" t="s">
        <v>132</v>
      </c>
      <c r="AU331" s="229" t="s">
        <v>89</v>
      </c>
      <c r="AY331" s="17" t="s">
        <v>130</v>
      </c>
      <c r="BE331" s="230">
        <f>IF(N331="základní",J331,0)</f>
        <v>0</v>
      </c>
      <c r="BF331" s="230">
        <f>IF(N331="snížená",J331,0)</f>
        <v>0</v>
      </c>
      <c r="BG331" s="230">
        <f>IF(N331="zákl. přenesená",J331,0)</f>
        <v>0</v>
      </c>
      <c r="BH331" s="230">
        <f>IF(N331="sníž. přenesená",J331,0)</f>
        <v>0</v>
      </c>
      <c r="BI331" s="230">
        <f>IF(N331="nulová",J331,0)</f>
        <v>0</v>
      </c>
      <c r="BJ331" s="17" t="s">
        <v>87</v>
      </c>
      <c r="BK331" s="230">
        <f>ROUND(I331*H331,2)</f>
        <v>0</v>
      </c>
      <c r="BL331" s="17" t="s">
        <v>137</v>
      </c>
      <c r="BM331" s="229" t="s">
        <v>811</v>
      </c>
    </row>
    <row r="332" s="13" customFormat="1">
      <c r="A332" s="13"/>
      <c r="B332" s="236"/>
      <c r="C332" s="237"/>
      <c r="D332" s="231" t="s">
        <v>141</v>
      </c>
      <c r="E332" s="238" t="s">
        <v>1</v>
      </c>
      <c r="F332" s="239" t="s">
        <v>619</v>
      </c>
      <c r="G332" s="237"/>
      <c r="H332" s="240">
        <v>1</v>
      </c>
      <c r="I332" s="241"/>
      <c r="J332" s="237"/>
      <c r="K332" s="237"/>
      <c r="L332" s="242"/>
      <c r="M332" s="243"/>
      <c r="N332" s="244"/>
      <c r="O332" s="244"/>
      <c r="P332" s="244"/>
      <c r="Q332" s="244"/>
      <c r="R332" s="244"/>
      <c r="S332" s="244"/>
      <c r="T332" s="245"/>
      <c r="U332" s="13"/>
      <c r="V332" s="13"/>
      <c r="W332" s="13"/>
      <c r="X332" s="13"/>
      <c r="Y332" s="13"/>
      <c r="Z332" s="13"/>
      <c r="AA332" s="13"/>
      <c r="AB332" s="13"/>
      <c r="AC332" s="13"/>
      <c r="AD332" s="13"/>
      <c r="AE332" s="13"/>
      <c r="AT332" s="246" t="s">
        <v>141</v>
      </c>
      <c r="AU332" s="246" t="s">
        <v>89</v>
      </c>
      <c r="AV332" s="13" t="s">
        <v>89</v>
      </c>
      <c r="AW332" s="13" t="s">
        <v>37</v>
      </c>
      <c r="AX332" s="13" t="s">
        <v>87</v>
      </c>
      <c r="AY332" s="246" t="s">
        <v>130</v>
      </c>
    </row>
    <row r="333" s="15" customFormat="1">
      <c r="A333" s="15"/>
      <c r="B333" s="271"/>
      <c r="C333" s="272"/>
      <c r="D333" s="231" t="s">
        <v>141</v>
      </c>
      <c r="E333" s="273" t="s">
        <v>1</v>
      </c>
      <c r="F333" s="274" t="s">
        <v>660</v>
      </c>
      <c r="G333" s="272"/>
      <c r="H333" s="273" t="s">
        <v>1</v>
      </c>
      <c r="I333" s="275"/>
      <c r="J333" s="272"/>
      <c r="K333" s="272"/>
      <c r="L333" s="276"/>
      <c r="M333" s="277"/>
      <c r="N333" s="278"/>
      <c r="O333" s="278"/>
      <c r="P333" s="278"/>
      <c r="Q333" s="278"/>
      <c r="R333" s="278"/>
      <c r="S333" s="278"/>
      <c r="T333" s="279"/>
      <c r="U333" s="15"/>
      <c r="V333" s="15"/>
      <c r="W333" s="15"/>
      <c r="X333" s="15"/>
      <c r="Y333" s="15"/>
      <c r="Z333" s="15"/>
      <c r="AA333" s="15"/>
      <c r="AB333" s="15"/>
      <c r="AC333" s="15"/>
      <c r="AD333" s="15"/>
      <c r="AE333" s="15"/>
      <c r="AT333" s="280" t="s">
        <v>141</v>
      </c>
      <c r="AU333" s="280" t="s">
        <v>89</v>
      </c>
      <c r="AV333" s="15" t="s">
        <v>87</v>
      </c>
      <c r="AW333" s="15" t="s">
        <v>37</v>
      </c>
      <c r="AX333" s="15" t="s">
        <v>79</v>
      </c>
      <c r="AY333" s="280" t="s">
        <v>130</v>
      </c>
    </row>
    <row r="334" s="2" customFormat="1" ht="14.4" customHeight="1">
      <c r="A334" s="38"/>
      <c r="B334" s="39"/>
      <c r="C334" s="218" t="s">
        <v>432</v>
      </c>
      <c r="D334" s="218" t="s">
        <v>132</v>
      </c>
      <c r="E334" s="219" t="s">
        <v>812</v>
      </c>
      <c r="F334" s="220" t="s">
        <v>813</v>
      </c>
      <c r="G334" s="221" t="s">
        <v>617</v>
      </c>
      <c r="H334" s="222">
        <v>1</v>
      </c>
      <c r="I334" s="223"/>
      <c r="J334" s="224">
        <f>ROUND(I334*H334,2)</f>
        <v>0</v>
      </c>
      <c r="K334" s="220" t="s">
        <v>1</v>
      </c>
      <c r="L334" s="44"/>
      <c r="M334" s="225" t="s">
        <v>1</v>
      </c>
      <c r="N334" s="226" t="s">
        <v>44</v>
      </c>
      <c r="O334" s="91"/>
      <c r="P334" s="227">
        <f>O334*H334</f>
        <v>0</v>
      </c>
      <c r="Q334" s="227">
        <v>0</v>
      </c>
      <c r="R334" s="227">
        <f>Q334*H334</f>
        <v>0</v>
      </c>
      <c r="S334" s="227">
        <v>0</v>
      </c>
      <c r="T334" s="228">
        <f>S334*H334</f>
        <v>0</v>
      </c>
      <c r="U334" s="38"/>
      <c r="V334" s="38"/>
      <c r="W334" s="38"/>
      <c r="X334" s="38"/>
      <c r="Y334" s="38"/>
      <c r="Z334" s="38"/>
      <c r="AA334" s="38"/>
      <c r="AB334" s="38"/>
      <c r="AC334" s="38"/>
      <c r="AD334" s="38"/>
      <c r="AE334" s="38"/>
      <c r="AR334" s="229" t="s">
        <v>137</v>
      </c>
      <c r="AT334" s="229" t="s">
        <v>132</v>
      </c>
      <c r="AU334" s="229" t="s">
        <v>89</v>
      </c>
      <c r="AY334" s="17" t="s">
        <v>130</v>
      </c>
      <c r="BE334" s="230">
        <f>IF(N334="základní",J334,0)</f>
        <v>0</v>
      </c>
      <c r="BF334" s="230">
        <f>IF(N334="snížená",J334,0)</f>
        <v>0</v>
      </c>
      <c r="BG334" s="230">
        <f>IF(N334="zákl. přenesená",J334,0)</f>
        <v>0</v>
      </c>
      <c r="BH334" s="230">
        <f>IF(N334="sníž. přenesená",J334,0)</f>
        <v>0</v>
      </c>
      <c r="BI334" s="230">
        <f>IF(N334="nulová",J334,0)</f>
        <v>0</v>
      </c>
      <c r="BJ334" s="17" t="s">
        <v>87</v>
      </c>
      <c r="BK334" s="230">
        <f>ROUND(I334*H334,2)</f>
        <v>0</v>
      </c>
      <c r="BL334" s="17" t="s">
        <v>137</v>
      </c>
      <c r="BM334" s="229" t="s">
        <v>814</v>
      </c>
    </row>
    <row r="335" s="13" customFormat="1">
      <c r="A335" s="13"/>
      <c r="B335" s="236"/>
      <c r="C335" s="237"/>
      <c r="D335" s="231" t="s">
        <v>141</v>
      </c>
      <c r="E335" s="238" t="s">
        <v>1</v>
      </c>
      <c r="F335" s="239" t="s">
        <v>800</v>
      </c>
      <c r="G335" s="237"/>
      <c r="H335" s="240">
        <v>1</v>
      </c>
      <c r="I335" s="241"/>
      <c r="J335" s="237"/>
      <c r="K335" s="237"/>
      <c r="L335" s="242"/>
      <c r="M335" s="243"/>
      <c r="N335" s="244"/>
      <c r="O335" s="244"/>
      <c r="P335" s="244"/>
      <c r="Q335" s="244"/>
      <c r="R335" s="244"/>
      <c r="S335" s="244"/>
      <c r="T335" s="245"/>
      <c r="U335" s="13"/>
      <c r="V335" s="13"/>
      <c r="W335" s="13"/>
      <c r="X335" s="13"/>
      <c r="Y335" s="13"/>
      <c r="Z335" s="13"/>
      <c r="AA335" s="13"/>
      <c r="AB335" s="13"/>
      <c r="AC335" s="13"/>
      <c r="AD335" s="13"/>
      <c r="AE335" s="13"/>
      <c r="AT335" s="246" t="s">
        <v>141</v>
      </c>
      <c r="AU335" s="246" t="s">
        <v>89</v>
      </c>
      <c r="AV335" s="13" t="s">
        <v>89</v>
      </c>
      <c r="AW335" s="13" t="s">
        <v>37</v>
      </c>
      <c r="AX335" s="13" t="s">
        <v>87</v>
      </c>
      <c r="AY335" s="246" t="s">
        <v>130</v>
      </c>
    </row>
    <row r="336" s="15" customFormat="1">
      <c r="A336" s="15"/>
      <c r="B336" s="271"/>
      <c r="C336" s="272"/>
      <c r="D336" s="231" t="s">
        <v>141</v>
      </c>
      <c r="E336" s="273" t="s">
        <v>1</v>
      </c>
      <c r="F336" s="274" t="s">
        <v>815</v>
      </c>
      <c r="G336" s="272"/>
      <c r="H336" s="273" t="s">
        <v>1</v>
      </c>
      <c r="I336" s="275"/>
      <c r="J336" s="272"/>
      <c r="K336" s="272"/>
      <c r="L336" s="276"/>
      <c r="M336" s="277"/>
      <c r="N336" s="278"/>
      <c r="O336" s="278"/>
      <c r="P336" s="278"/>
      <c r="Q336" s="278"/>
      <c r="R336" s="278"/>
      <c r="S336" s="278"/>
      <c r="T336" s="279"/>
      <c r="U336" s="15"/>
      <c r="V336" s="15"/>
      <c r="W336" s="15"/>
      <c r="X336" s="15"/>
      <c r="Y336" s="15"/>
      <c r="Z336" s="15"/>
      <c r="AA336" s="15"/>
      <c r="AB336" s="15"/>
      <c r="AC336" s="15"/>
      <c r="AD336" s="15"/>
      <c r="AE336" s="15"/>
      <c r="AT336" s="280" t="s">
        <v>141</v>
      </c>
      <c r="AU336" s="280" t="s">
        <v>89</v>
      </c>
      <c r="AV336" s="15" t="s">
        <v>87</v>
      </c>
      <c r="AW336" s="15" t="s">
        <v>37</v>
      </c>
      <c r="AX336" s="15" t="s">
        <v>79</v>
      </c>
      <c r="AY336" s="280" t="s">
        <v>130</v>
      </c>
    </row>
    <row r="337" s="15" customFormat="1">
      <c r="A337" s="15"/>
      <c r="B337" s="271"/>
      <c r="C337" s="272"/>
      <c r="D337" s="231" t="s">
        <v>141</v>
      </c>
      <c r="E337" s="273" t="s">
        <v>1</v>
      </c>
      <c r="F337" s="274" t="s">
        <v>631</v>
      </c>
      <c r="G337" s="272"/>
      <c r="H337" s="273" t="s">
        <v>1</v>
      </c>
      <c r="I337" s="275"/>
      <c r="J337" s="272"/>
      <c r="K337" s="272"/>
      <c r="L337" s="276"/>
      <c r="M337" s="277"/>
      <c r="N337" s="278"/>
      <c r="O337" s="278"/>
      <c r="P337" s="278"/>
      <c r="Q337" s="278"/>
      <c r="R337" s="278"/>
      <c r="S337" s="278"/>
      <c r="T337" s="279"/>
      <c r="U337" s="15"/>
      <c r="V337" s="15"/>
      <c r="W337" s="15"/>
      <c r="X337" s="15"/>
      <c r="Y337" s="15"/>
      <c r="Z337" s="15"/>
      <c r="AA337" s="15"/>
      <c r="AB337" s="15"/>
      <c r="AC337" s="15"/>
      <c r="AD337" s="15"/>
      <c r="AE337" s="15"/>
      <c r="AT337" s="280" t="s">
        <v>141</v>
      </c>
      <c r="AU337" s="280" t="s">
        <v>89</v>
      </c>
      <c r="AV337" s="15" t="s">
        <v>87</v>
      </c>
      <c r="AW337" s="15" t="s">
        <v>37</v>
      </c>
      <c r="AX337" s="15" t="s">
        <v>79</v>
      </c>
      <c r="AY337" s="280" t="s">
        <v>130</v>
      </c>
    </row>
    <row r="338" s="2" customFormat="1" ht="14.4" customHeight="1">
      <c r="A338" s="38"/>
      <c r="B338" s="39"/>
      <c r="C338" s="218" t="s">
        <v>437</v>
      </c>
      <c r="D338" s="218" t="s">
        <v>132</v>
      </c>
      <c r="E338" s="219" t="s">
        <v>816</v>
      </c>
      <c r="F338" s="220" t="s">
        <v>817</v>
      </c>
      <c r="G338" s="221" t="s">
        <v>617</v>
      </c>
      <c r="H338" s="222">
        <v>1</v>
      </c>
      <c r="I338" s="223"/>
      <c r="J338" s="224">
        <f>ROUND(I338*H338,2)</f>
        <v>0</v>
      </c>
      <c r="K338" s="220" t="s">
        <v>1</v>
      </c>
      <c r="L338" s="44"/>
      <c r="M338" s="225" t="s">
        <v>1</v>
      </c>
      <c r="N338" s="226" t="s">
        <v>44</v>
      </c>
      <c r="O338" s="91"/>
      <c r="P338" s="227">
        <f>O338*H338</f>
        <v>0</v>
      </c>
      <c r="Q338" s="227">
        <v>0</v>
      </c>
      <c r="R338" s="227">
        <f>Q338*H338</f>
        <v>0</v>
      </c>
      <c r="S338" s="227">
        <v>0</v>
      </c>
      <c r="T338" s="228">
        <f>S338*H338</f>
        <v>0</v>
      </c>
      <c r="U338" s="38"/>
      <c r="V338" s="38"/>
      <c r="W338" s="38"/>
      <c r="X338" s="38"/>
      <c r="Y338" s="38"/>
      <c r="Z338" s="38"/>
      <c r="AA338" s="38"/>
      <c r="AB338" s="38"/>
      <c r="AC338" s="38"/>
      <c r="AD338" s="38"/>
      <c r="AE338" s="38"/>
      <c r="AR338" s="229" t="s">
        <v>137</v>
      </c>
      <c r="AT338" s="229" t="s">
        <v>132</v>
      </c>
      <c r="AU338" s="229" t="s">
        <v>89</v>
      </c>
      <c r="AY338" s="17" t="s">
        <v>130</v>
      </c>
      <c r="BE338" s="230">
        <f>IF(N338="základní",J338,0)</f>
        <v>0</v>
      </c>
      <c r="BF338" s="230">
        <f>IF(N338="snížená",J338,0)</f>
        <v>0</v>
      </c>
      <c r="BG338" s="230">
        <f>IF(N338="zákl. přenesená",J338,0)</f>
        <v>0</v>
      </c>
      <c r="BH338" s="230">
        <f>IF(N338="sníž. přenesená",J338,0)</f>
        <v>0</v>
      </c>
      <c r="BI338" s="230">
        <f>IF(N338="nulová",J338,0)</f>
        <v>0</v>
      </c>
      <c r="BJ338" s="17" t="s">
        <v>87</v>
      </c>
      <c r="BK338" s="230">
        <f>ROUND(I338*H338,2)</f>
        <v>0</v>
      </c>
      <c r="BL338" s="17" t="s">
        <v>137</v>
      </c>
      <c r="BM338" s="229" t="s">
        <v>818</v>
      </c>
    </row>
    <row r="339" s="13" customFormat="1">
      <c r="A339" s="13"/>
      <c r="B339" s="236"/>
      <c r="C339" s="237"/>
      <c r="D339" s="231" t="s">
        <v>141</v>
      </c>
      <c r="E339" s="238" t="s">
        <v>1</v>
      </c>
      <c r="F339" s="239" t="s">
        <v>619</v>
      </c>
      <c r="G339" s="237"/>
      <c r="H339" s="240">
        <v>1</v>
      </c>
      <c r="I339" s="241"/>
      <c r="J339" s="237"/>
      <c r="K339" s="237"/>
      <c r="L339" s="242"/>
      <c r="M339" s="243"/>
      <c r="N339" s="244"/>
      <c r="O339" s="244"/>
      <c r="P339" s="244"/>
      <c r="Q339" s="244"/>
      <c r="R339" s="244"/>
      <c r="S339" s="244"/>
      <c r="T339" s="245"/>
      <c r="U339" s="13"/>
      <c r="V339" s="13"/>
      <c r="W339" s="13"/>
      <c r="X339" s="13"/>
      <c r="Y339" s="13"/>
      <c r="Z339" s="13"/>
      <c r="AA339" s="13"/>
      <c r="AB339" s="13"/>
      <c r="AC339" s="13"/>
      <c r="AD339" s="13"/>
      <c r="AE339" s="13"/>
      <c r="AT339" s="246" t="s">
        <v>141</v>
      </c>
      <c r="AU339" s="246" t="s">
        <v>89</v>
      </c>
      <c r="AV339" s="13" t="s">
        <v>89</v>
      </c>
      <c r="AW339" s="13" t="s">
        <v>37</v>
      </c>
      <c r="AX339" s="13" t="s">
        <v>87</v>
      </c>
      <c r="AY339" s="246" t="s">
        <v>130</v>
      </c>
    </row>
    <row r="340" s="15" customFormat="1">
      <c r="A340" s="15"/>
      <c r="B340" s="271"/>
      <c r="C340" s="272"/>
      <c r="D340" s="231" t="s">
        <v>141</v>
      </c>
      <c r="E340" s="273" t="s">
        <v>1</v>
      </c>
      <c r="F340" s="274" t="s">
        <v>649</v>
      </c>
      <c r="G340" s="272"/>
      <c r="H340" s="273" t="s">
        <v>1</v>
      </c>
      <c r="I340" s="275"/>
      <c r="J340" s="272"/>
      <c r="K340" s="272"/>
      <c r="L340" s="276"/>
      <c r="M340" s="277"/>
      <c r="N340" s="278"/>
      <c r="O340" s="278"/>
      <c r="P340" s="278"/>
      <c r="Q340" s="278"/>
      <c r="R340" s="278"/>
      <c r="S340" s="278"/>
      <c r="T340" s="279"/>
      <c r="U340" s="15"/>
      <c r="V340" s="15"/>
      <c r="W340" s="15"/>
      <c r="X340" s="15"/>
      <c r="Y340" s="15"/>
      <c r="Z340" s="15"/>
      <c r="AA340" s="15"/>
      <c r="AB340" s="15"/>
      <c r="AC340" s="15"/>
      <c r="AD340" s="15"/>
      <c r="AE340" s="15"/>
      <c r="AT340" s="280" t="s">
        <v>141</v>
      </c>
      <c r="AU340" s="280" t="s">
        <v>89</v>
      </c>
      <c r="AV340" s="15" t="s">
        <v>87</v>
      </c>
      <c r="AW340" s="15" t="s">
        <v>37</v>
      </c>
      <c r="AX340" s="15" t="s">
        <v>79</v>
      </c>
      <c r="AY340" s="280" t="s">
        <v>130</v>
      </c>
    </row>
    <row r="341" s="2" customFormat="1" ht="14.4" customHeight="1">
      <c r="A341" s="38"/>
      <c r="B341" s="39"/>
      <c r="C341" s="218" t="s">
        <v>441</v>
      </c>
      <c r="D341" s="218" t="s">
        <v>132</v>
      </c>
      <c r="E341" s="219" t="s">
        <v>819</v>
      </c>
      <c r="F341" s="220" t="s">
        <v>820</v>
      </c>
      <c r="G341" s="221" t="s">
        <v>617</v>
      </c>
      <c r="H341" s="222">
        <v>1</v>
      </c>
      <c r="I341" s="223"/>
      <c r="J341" s="224">
        <f>ROUND(I341*H341,2)</f>
        <v>0</v>
      </c>
      <c r="K341" s="220" t="s">
        <v>1</v>
      </c>
      <c r="L341" s="44"/>
      <c r="M341" s="225" t="s">
        <v>1</v>
      </c>
      <c r="N341" s="226" t="s">
        <v>44</v>
      </c>
      <c r="O341" s="91"/>
      <c r="P341" s="227">
        <f>O341*H341</f>
        <v>0</v>
      </c>
      <c r="Q341" s="227">
        <v>0</v>
      </c>
      <c r="R341" s="227">
        <f>Q341*H341</f>
        <v>0</v>
      </c>
      <c r="S341" s="227">
        <v>0</v>
      </c>
      <c r="T341" s="228">
        <f>S341*H341</f>
        <v>0</v>
      </c>
      <c r="U341" s="38"/>
      <c r="V341" s="38"/>
      <c r="W341" s="38"/>
      <c r="X341" s="38"/>
      <c r="Y341" s="38"/>
      <c r="Z341" s="38"/>
      <c r="AA341" s="38"/>
      <c r="AB341" s="38"/>
      <c r="AC341" s="38"/>
      <c r="AD341" s="38"/>
      <c r="AE341" s="38"/>
      <c r="AR341" s="229" t="s">
        <v>137</v>
      </c>
      <c r="AT341" s="229" t="s">
        <v>132</v>
      </c>
      <c r="AU341" s="229" t="s">
        <v>89</v>
      </c>
      <c r="AY341" s="17" t="s">
        <v>130</v>
      </c>
      <c r="BE341" s="230">
        <f>IF(N341="základní",J341,0)</f>
        <v>0</v>
      </c>
      <c r="BF341" s="230">
        <f>IF(N341="snížená",J341,0)</f>
        <v>0</v>
      </c>
      <c r="BG341" s="230">
        <f>IF(N341="zákl. přenesená",J341,0)</f>
        <v>0</v>
      </c>
      <c r="BH341" s="230">
        <f>IF(N341="sníž. přenesená",J341,0)</f>
        <v>0</v>
      </c>
      <c r="BI341" s="230">
        <f>IF(N341="nulová",J341,0)</f>
        <v>0</v>
      </c>
      <c r="BJ341" s="17" t="s">
        <v>87</v>
      </c>
      <c r="BK341" s="230">
        <f>ROUND(I341*H341,2)</f>
        <v>0</v>
      </c>
      <c r="BL341" s="17" t="s">
        <v>137</v>
      </c>
      <c r="BM341" s="229" t="s">
        <v>821</v>
      </c>
    </row>
    <row r="342" s="13" customFormat="1">
      <c r="A342" s="13"/>
      <c r="B342" s="236"/>
      <c r="C342" s="237"/>
      <c r="D342" s="231" t="s">
        <v>141</v>
      </c>
      <c r="E342" s="238" t="s">
        <v>1</v>
      </c>
      <c r="F342" s="239" t="s">
        <v>619</v>
      </c>
      <c r="G342" s="237"/>
      <c r="H342" s="240">
        <v>1</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141</v>
      </c>
      <c r="AU342" s="246" t="s">
        <v>89</v>
      </c>
      <c r="AV342" s="13" t="s">
        <v>89</v>
      </c>
      <c r="AW342" s="13" t="s">
        <v>37</v>
      </c>
      <c r="AX342" s="13" t="s">
        <v>87</v>
      </c>
      <c r="AY342" s="246" t="s">
        <v>130</v>
      </c>
    </row>
    <row r="343" s="15" customFormat="1">
      <c r="A343" s="15"/>
      <c r="B343" s="271"/>
      <c r="C343" s="272"/>
      <c r="D343" s="231" t="s">
        <v>141</v>
      </c>
      <c r="E343" s="273" t="s">
        <v>1</v>
      </c>
      <c r="F343" s="274" t="s">
        <v>660</v>
      </c>
      <c r="G343" s="272"/>
      <c r="H343" s="273" t="s">
        <v>1</v>
      </c>
      <c r="I343" s="275"/>
      <c r="J343" s="272"/>
      <c r="K343" s="272"/>
      <c r="L343" s="276"/>
      <c r="M343" s="277"/>
      <c r="N343" s="278"/>
      <c r="O343" s="278"/>
      <c r="P343" s="278"/>
      <c r="Q343" s="278"/>
      <c r="R343" s="278"/>
      <c r="S343" s="278"/>
      <c r="T343" s="279"/>
      <c r="U343" s="15"/>
      <c r="V343" s="15"/>
      <c r="W343" s="15"/>
      <c r="X343" s="15"/>
      <c r="Y343" s="15"/>
      <c r="Z343" s="15"/>
      <c r="AA343" s="15"/>
      <c r="AB343" s="15"/>
      <c r="AC343" s="15"/>
      <c r="AD343" s="15"/>
      <c r="AE343" s="15"/>
      <c r="AT343" s="280" t="s">
        <v>141</v>
      </c>
      <c r="AU343" s="280" t="s">
        <v>89</v>
      </c>
      <c r="AV343" s="15" t="s">
        <v>87</v>
      </c>
      <c r="AW343" s="15" t="s">
        <v>37</v>
      </c>
      <c r="AX343" s="15" t="s">
        <v>79</v>
      </c>
      <c r="AY343" s="280" t="s">
        <v>130</v>
      </c>
    </row>
    <row r="344" s="15" customFormat="1">
      <c r="A344" s="15"/>
      <c r="B344" s="271"/>
      <c r="C344" s="272"/>
      <c r="D344" s="231" t="s">
        <v>141</v>
      </c>
      <c r="E344" s="273" t="s">
        <v>1</v>
      </c>
      <c r="F344" s="274" t="s">
        <v>631</v>
      </c>
      <c r="G344" s="272"/>
      <c r="H344" s="273" t="s">
        <v>1</v>
      </c>
      <c r="I344" s="275"/>
      <c r="J344" s="272"/>
      <c r="K344" s="272"/>
      <c r="L344" s="276"/>
      <c r="M344" s="277"/>
      <c r="N344" s="278"/>
      <c r="O344" s="278"/>
      <c r="P344" s="278"/>
      <c r="Q344" s="278"/>
      <c r="R344" s="278"/>
      <c r="S344" s="278"/>
      <c r="T344" s="279"/>
      <c r="U344" s="15"/>
      <c r="V344" s="15"/>
      <c r="W344" s="15"/>
      <c r="X344" s="15"/>
      <c r="Y344" s="15"/>
      <c r="Z344" s="15"/>
      <c r="AA344" s="15"/>
      <c r="AB344" s="15"/>
      <c r="AC344" s="15"/>
      <c r="AD344" s="15"/>
      <c r="AE344" s="15"/>
      <c r="AT344" s="280" t="s">
        <v>141</v>
      </c>
      <c r="AU344" s="280" t="s">
        <v>89</v>
      </c>
      <c r="AV344" s="15" t="s">
        <v>87</v>
      </c>
      <c r="AW344" s="15" t="s">
        <v>37</v>
      </c>
      <c r="AX344" s="15" t="s">
        <v>79</v>
      </c>
      <c r="AY344" s="280" t="s">
        <v>130</v>
      </c>
    </row>
    <row r="345" s="2" customFormat="1" ht="14.4" customHeight="1">
      <c r="A345" s="38"/>
      <c r="B345" s="39"/>
      <c r="C345" s="218" t="s">
        <v>447</v>
      </c>
      <c r="D345" s="218" t="s">
        <v>132</v>
      </c>
      <c r="E345" s="219" t="s">
        <v>822</v>
      </c>
      <c r="F345" s="220" t="s">
        <v>823</v>
      </c>
      <c r="G345" s="221" t="s">
        <v>617</v>
      </c>
      <c r="H345" s="222">
        <v>1</v>
      </c>
      <c r="I345" s="223"/>
      <c r="J345" s="224">
        <f>ROUND(I345*H345,2)</f>
        <v>0</v>
      </c>
      <c r="K345" s="220" t="s">
        <v>1</v>
      </c>
      <c r="L345" s="44"/>
      <c r="M345" s="225" t="s">
        <v>1</v>
      </c>
      <c r="N345" s="226" t="s">
        <v>44</v>
      </c>
      <c r="O345" s="91"/>
      <c r="P345" s="227">
        <f>O345*H345</f>
        <v>0</v>
      </c>
      <c r="Q345" s="227">
        <v>0</v>
      </c>
      <c r="R345" s="227">
        <f>Q345*H345</f>
        <v>0</v>
      </c>
      <c r="S345" s="227">
        <v>0</v>
      </c>
      <c r="T345" s="228">
        <f>S345*H345</f>
        <v>0</v>
      </c>
      <c r="U345" s="38"/>
      <c r="V345" s="38"/>
      <c r="W345" s="38"/>
      <c r="X345" s="38"/>
      <c r="Y345" s="38"/>
      <c r="Z345" s="38"/>
      <c r="AA345" s="38"/>
      <c r="AB345" s="38"/>
      <c r="AC345" s="38"/>
      <c r="AD345" s="38"/>
      <c r="AE345" s="38"/>
      <c r="AR345" s="229" t="s">
        <v>137</v>
      </c>
      <c r="AT345" s="229" t="s">
        <v>132</v>
      </c>
      <c r="AU345" s="229" t="s">
        <v>89</v>
      </c>
      <c r="AY345" s="17" t="s">
        <v>130</v>
      </c>
      <c r="BE345" s="230">
        <f>IF(N345="základní",J345,0)</f>
        <v>0</v>
      </c>
      <c r="BF345" s="230">
        <f>IF(N345="snížená",J345,0)</f>
        <v>0</v>
      </c>
      <c r="BG345" s="230">
        <f>IF(N345="zákl. přenesená",J345,0)</f>
        <v>0</v>
      </c>
      <c r="BH345" s="230">
        <f>IF(N345="sníž. přenesená",J345,0)</f>
        <v>0</v>
      </c>
      <c r="BI345" s="230">
        <f>IF(N345="nulová",J345,0)</f>
        <v>0</v>
      </c>
      <c r="BJ345" s="17" t="s">
        <v>87</v>
      </c>
      <c r="BK345" s="230">
        <f>ROUND(I345*H345,2)</f>
        <v>0</v>
      </c>
      <c r="BL345" s="17" t="s">
        <v>137</v>
      </c>
      <c r="BM345" s="229" t="s">
        <v>824</v>
      </c>
    </row>
    <row r="346" s="13" customFormat="1">
      <c r="A346" s="13"/>
      <c r="B346" s="236"/>
      <c r="C346" s="237"/>
      <c r="D346" s="231" t="s">
        <v>141</v>
      </c>
      <c r="E346" s="238" t="s">
        <v>1</v>
      </c>
      <c r="F346" s="239" t="s">
        <v>619</v>
      </c>
      <c r="G346" s="237"/>
      <c r="H346" s="240">
        <v>1</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141</v>
      </c>
      <c r="AU346" s="246" t="s">
        <v>89</v>
      </c>
      <c r="AV346" s="13" t="s">
        <v>89</v>
      </c>
      <c r="AW346" s="13" t="s">
        <v>37</v>
      </c>
      <c r="AX346" s="13" t="s">
        <v>87</v>
      </c>
      <c r="AY346" s="246" t="s">
        <v>130</v>
      </c>
    </row>
    <row r="347" s="15" customFormat="1">
      <c r="A347" s="15"/>
      <c r="B347" s="271"/>
      <c r="C347" s="272"/>
      <c r="D347" s="231" t="s">
        <v>141</v>
      </c>
      <c r="E347" s="273" t="s">
        <v>1</v>
      </c>
      <c r="F347" s="274" t="s">
        <v>649</v>
      </c>
      <c r="G347" s="272"/>
      <c r="H347" s="273" t="s">
        <v>1</v>
      </c>
      <c r="I347" s="275"/>
      <c r="J347" s="272"/>
      <c r="K347" s="272"/>
      <c r="L347" s="276"/>
      <c r="M347" s="277"/>
      <c r="N347" s="278"/>
      <c r="O347" s="278"/>
      <c r="P347" s="278"/>
      <c r="Q347" s="278"/>
      <c r="R347" s="278"/>
      <c r="S347" s="278"/>
      <c r="T347" s="279"/>
      <c r="U347" s="15"/>
      <c r="V347" s="15"/>
      <c r="W347" s="15"/>
      <c r="X347" s="15"/>
      <c r="Y347" s="15"/>
      <c r="Z347" s="15"/>
      <c r="AA347" s="15"/>
      <c r="AB347" s="15"/>
      <c r="AC347" s="15"/>
      <c r="AD347" s="15"/>
      <c r="AE347" s="15"/>
      <c r="AT347" s="280" t="s">
        <v>141</v>
      </c>
      <c r="AU347" s="280" t="s">
        <v>89</v>
      </c>
      <c r="AV347" s="15" t="s">
        <v>87</v>
      </c>
      <c r="AW347" s="15" t="s">
        <v>37</v>
      </c>
      <c r="AX347" s="15" t="s">
        <v>79</v>
      </c>
      <c r="AY347" s="280" t="s">
        <v>130</v>
      </c>
    </row>
    <row r="348" s="15" customFormat="1">
      <c r="A348" s="15"/>
      <c r="B348" s="271"/>
      <c r="C348" s="272"/>
      <c r="D348" s="231" t="s">
        <v>141</v>
      </c>
      <c r="E348" s="273" t="s">
        <v>1</v>
      </c>
      <c r="F348" s="274" t="s">
        <v>638</v>
      </c>
      <c r="G348" s="272"/>
      <c r="H348" s="273" t="s">
        <v>1</v>
      </c>
      <c r="I348" s="275"/>
      <c r="J348" s="272"/>
      <c r="K348" s="272"/>
      <c r="L348" s="276"/>
      <c r="M348" s="277"/>
      <c r="N348" s="278"/>
      <c r="O348" s="278"/>
      <c r="P348" s="278"/>
      <c r="Q348" s="278"/>
      <c r="R348" s="278"/>
      <c r="S348" s="278"/>
      <c r="T348" s="279"/>
      <c r="U348" s="15"/>
      <c r="V348" s="15"/>
      <c r="W348" s="15"/>
      <c r="X348" s="15"/>
      <c r="Y348" s="15"/>
      <c r="Z348" s="15"/>
      <c r="AA348" s="15"/>
      <c r="AB348" s="15"/>
      <c r="AC348" s="15"/>
      <c r="AD348" s="15"/>
      <c r="AE348" s="15"/>
      <c r="AT348" s="280" t="s">
        <v>141</v>
      </c>
      <c r="AU348" s="280" t="s">
        <v>89</v>
      </c>
      <c r="AV348" s="15" t="s">
        <v>87</v>
      </c>
      <c r="AW348" s="15" t="s">
        <v>37</v>
      </c>
      <c r="AX348" s="15" t="s">
        <v>79</v>
      </c>
      <c r="AY348" s="280" t="s">
        <v>130</v>
      </c>
    </row>
    <row r="349" s="15" customFormat="1">
      <c r="A349" s="15"/>
      <c r="B349" s="271"/>
      <c r="C349" s="272"/>
      <c r="D349" s="231" t="s">
        <v>141</v>
      </c>
      <c r="E349" s="273" t="s">
        <v>1</v>
      </c>
      <c r="F349" s="274" t="s">
        <v>631</v>
      </c>
      <c r="G349" s="272"/>
      <c r="H349" s="273" t="s">
        <v>1</v>
      </c>
      <c r="I349" s="275"/>
      <c r="J349" s="272"/>
      <c r="K349" s="272"/>
      <c r="L349" s="276"/>
      <c r="M349" s="277"/>
      <c r="N349" s="278"/>
      <c r="O349" s="278"/>
      <c r="P349" s="278"/>
      <c r="Q349" s="278"/>
      <c r="R349" s="278"/>
      <c r="S349" s="278"/>
      <c r="T349" s="279"/>
      <c r="U349" s="15"/>
      <c r="V349" s="15"/>
      <c r="W349" s="15"/>
      <c r="X349" s="15"/>
      <c r="Y349" s="15"/>
      <c r="Z349" s="15"/>
      <c r="AA349" s="15"/>
      <c r="AB349" s="15"/>
      <c r="AC349" s="15"/>
      <c r="AD349" s="15"/>
      <c r="AE349" s="15"/>
      <c r="AT349" s="280" t="s">
        <v>141</v>
      </c>
      <c r="AU349" s="280" t="s">
        <v>89</v>
      </c>
      <c r="AV349" s="15" t="s">
        <v>87</v>
      </c>
      <c r="AW349" s="15" t="s">
        <v>37</v>
      </c>
      <c r="AX349" s="15" t="s">
        <v>79</v>
      </c>
      <c r="AY349" s="280" t="s">
        <v>130</v>
      </c>
    </row>
    <row r="350" s="2" customFormat="1" ht="14.4" customHeight="1">
      <c r="A350" s="38"/>
      <c r="B350" s="39"/>
      <c r="C350" s="218" t="s">
        <v>451</v>
      </c>
      <c r="D350" s="218" t="s">
        <v>132</v>
      </c>
      <c r="E350" s="219" t="s">
        <v>825</v>
      </c>
      <c r="F350" s="220" t="s">
        <v>826</v>
      </c>
      <c r="G350" s="221" t="s">
        <v>617</v>
      </c>
      <c r="H350" s="222">
        <v>1</v>
      </c>
      <c r="I350" s="223"/>
      <c r="J350" s="224">
        <f>ROUND(I350*H350,2)</f>
        <v>0</v>
      </c>
      <c r="K350" s="220" t="s">
        <v>1</v>
      </c>
      <c r="L350" s="44"/>
      <c r="M350" s="225" t="s">
        <v>1</v>
      </c>
      <c r="N350" s="226" t="s">
        <v>44</v>
      </c>
      <c r="O350" s="91"/>
      <c r="P350" s="227">
        <f>O350*H350</f>
        <v>0</v>
      </c>
      <c r="Q350" s="227">
        <v>0</v>
      </c>
      <c r="R350" s="227">
        <f>Q350*H350</f>
        <v>0</v>
      </c>
      <c r="S350" s="227">
        <v>0</v>
      </c>
      <c r="T350" s="228">
        <f>S350*H350</f>
        <v>0</v>
      </c>
      <c r="U350" s="38"/>
      <c r="V350" s="38"/>
      <c r="W350" s="38"/>
      <c r="X350" s="38"/>
      <c r="Y350" s="38"/>
      <c r="Z350" s="38"/>
      <c r="AA350" s="38"/>
      <c r="AB350" s="38"/>
      <c r="AC350" s="38"/>
      <c r="AD350" s="38"/>
      <c r="AE350" s="38"/>
      <c r="AR350" s="229" t="s">
        <v>137</v>
      </c>
      <c r="AT350" s="229" t="s">
        <v>132</v>
      </c>
      <c r="AU350" s="229" t="s">
        <v>89</v>
      </c>
      <c r="AY350" s="17" t="s">
        <v>130</v>
      </c>
      <c r="BE350" s="230">
        <f>IF(N350="základní",J350,0)</f>
        <v>0</v>
      </c>
      <c r="BF350" s="230">
        <f>IF(N350="snížená",J350,0)</f>
        <v>0</v>
      </c>
      <c r="BG350" s="230">
        <f>IF(N350="zákl. přenesená",J350,0)</f>
        <v>0</v>
      </c>
      <c r="BH350" s="230">
        <f>IF(N350="sníž. přenesená",J350,0)</f>
        <v>0</v>
      </c>
      <c r="BI350" s="230">
        <f>IF(N350="nulová",J350,0)</f>
        <v>0</v>
      </c>
      <c r="BJ350" s="17" t="s">
        <v>87</v>
      </c>
      <c r="BK350" s="230">
        <f>ROUND(I350*H350,2)</f>
        <v>0</v>
      </c>
      <c r="BL350" s="17" t="s">
        <v>137</v>
      </c>
      <c r="BM350" s="229" t="s">
        <v>827</v>
      </c>
    </row>
    <row r="351" s="13" customFormat="1">
      <c r="A351" s="13"/>
      <c r="B351" s="236"/>
      <c r="C351" s="237"/>
      <c r="D351" s="231" t="s">
        <v>141</v>
      </c>
      <c r="E351" s="238" t="s">
        <v>1</v>
      </c>
      <c r="F351" s="239" t="s">
        <v>619</v>
      </c>
      <c r="G351" s="237"/>
      <c r="H351" s="240">
        <v>1</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141</v>
      </c>
      <c r="AU351" s="246" t="s">
        <v>89</v>
      </c>
      <c r="AV351" s="13" t="s">
        <v>89</v>
      </c>
      <c r="AW351" s="13" t="s">
        <v>37</v>
      </c>
      <c r="AX351" s="13" t="s">
        <v>87</v>
      </c>
      <c r="AY351" s="246" t="s">
        <v>130</v>
      </c>
    </row>
    <row r="352" s="15" customFormat="1">
      <c r="A352" s="15"/>
      <c r="B352" s="271"/>
      <c r="C352" s="272"/>
      <c r="D352" s="231" t="s">
        <v>141</v>
      </c>
      <c r="E352" s="273" t="s">
        <v>1</v>
      </c>
      <c r="F352" s="274" t="s">
        <v>649</v>
      </c>
      <c r="G352" s="272"/>
      <c r="H352" s="273" t="s">
        <v>1</v>
      </c>
      <c r="I352" s="275"/>
      <c r="J352" s="272"/>
      <c r="K352" s="272"/>
      <c r="L352" s="276"/>
      <c r="M352" s="277"/>
      <c r="N352" s="278"/>
      <c r="O352" s="278"/>
      <c r="P352" s="278"/>
      <c r="Q352" s="278"/>
      <c r="R352" s="278"/>
      <c r="S352" s="278"/>
      <c r="T352" s="279"/>
      <c r="U352" s="15"/>
      <c r="V352" s="15"/>
      <c r="W352" s="15"/>
      <c r="X352" s="15"/>
      <c r="Y352" s="15"/>
      <c r="Z352" s="15"/>
      <c r="AA352" s="15"/>
      <c r="AB352" s="15"/>
      <c r="AC352" s="15"/>
      <c r="AD352" s="15"/>
      <c r="AE352" s="15"/>
      <c r="AT352" s="280" t="s">
        <v>141</v>
      </c>
      <c r="AU352" s="280" t="s">
        <v>89</v>
      </c>
      <c r="AV352" s="15" t="s">
        <v>87</v>
      </c>
      <c r="AW352" s="15" t="s">
        <v>37</v>
      </c>
      <c r="AX352" s="15" t="s">
        <v>79</v>
      </c>
      <c r="AY352" s="280" t="s">
        <v>130</v>
      </c>
    </row>
    <row r="353" s="15" customFormat="1">
      <c r="A353" s="15"/>
      <c r="B353" s="271"/>
      <c r="C353" s="272"/>
      <c r="D353" s="231" t="s">
        <v>141</v>
      </c>
      <c r="E353" s="273" t="s">
        <v>1</v>
      </c>
      <c r="F353" s="274" t="s">
        <v>638</v>
      </c>
      <c r="G353" s="272"/>
      <c r="H353" s="273" t="s">
        <v>1</v>
      </c>
      <c r="I353" s="275"/>
      <c r="J353" s="272"/>
      <c r="K353" s="272"/>
      <c r="L353" s="276"/>
      <c r="M353" s="277"/>
      <c r="N353" s="278"/>
      <c r="O353" s="278"/>
      <c r="P353" s="278"/>
      <c r="Q353" s="278"/>
      <c r="R353" s="278"/>
      <c r="S353" s="278"/>
      <c r="T353" s="279"/>
      <c r="U353" s="15"/>
      <c r="V353" s="15"/>
      <c r="W353" s="15"/>
      <c r="X353" s="15"/>
      <c r="Y353" s="15"/>
      <c r="Z353" s="15"/>
      <c r="AA353" s="15"/>
      <c r="AB353" s="15"/>
      <c r="AC353" s="15"/>
      <c r="AD353" s="15"/>
      <c r="AE353" s="15"/>
      <c r="AT353" s="280" t="s">
        <v>141</v>
      </c>
      <c r="AU353" s="280" t="s">
        <v>89</v>
      </c>
      <c r="AV353" s="15" t="s">
        <v>87</v>
      </c>
      <c r="AW353" s="15" t="s">
        <v>37</v>
      </c>
      <c r="AX353" s="15" t="s">
        <v>79</v>
      </c>
      <c r="AY353" s="280" t="s">
        <v>130</v>
      </c>
    </row>
    <row r="354" s="15" customFormat="1">
      <c r="A354" s="15"/>
      <c r="B354" s="271"/>
      <c r="C354" s="272"/>
      <c r="D354" s="231" t="s">
        <v>141</v>
      </c>
      <c r="E354" s="273" t="s">
        <v>1</v>
      </c>
      <c r="F354" s="274" t="s">
        <v>631</v>
      </c>
      <c r="G354" s="272"/>
      <c r="H354" s="273" t="s">
        <v>1</v>
      </c>
      <c r="I354" s="275"/>
      <c r="J354" s="272"/>
      <c r="K354" s="272"/>
      <c r="L354" s="276"/>
      <c r="M354" s="277"/>
      <c r="N354" s="278"/>
      <c r="O354" s="278"/>
      <c r="P354" s="278"/>
      <c r="Q354" s="278"/>
      <c r="R354" s="278"/>
      <c r="S354" s="278"/>
      <c r="T354" s="279"/>
      <c r="U354" s="15"/>
      <c r="V354" s="15"/>
      <c r="W354" s="15"/>
      <c r="X354" s="15"/>
      <c r="Y354" s="15"/>
      <c r="Z354" s="15"/>
      <c r="AA354" s="15"/>
      <c r="AB354" s="15"/>
      <c r="AC354" s="15"/>
      <c r="AD354" s="15"/>
      <c r="AE354" s="15"/>
      <c r="AT354" s="280" t="s">
        <v>141</v>
      </c>
      <c r="AU354" s="280" t="s">
        <v>89</v>
      </c>
      <c r="AV354" s="15" t="s">
        <v>87</v>
      </c>
      <c r="AW354" s="15" t="s">
        <v>37</v>
      </c>
      <c r="AX354" s="15" t="s">
        <v>79</v>
      </c>
      <c r="AY354" s="280" t="s">
        <v>130</v>
      </c>
    </row>
    <row r="355" s="12" customFormat="1" ht="25.92" customHeight="1">
      <c r="A355" s="12"/>
      <c r="B355" s="202"/>
      <c r="C355" s="203"/>
      <c r="D355" s="204" t="s">
        <v>78</v>
      </c>
      <c r="E355" s="205" t="s">
        <v>97</v>
      </c>
      <c r="F355" s="205" t="s">
        <v>828</v>
      </c>
      <c r="G355" s="203"/>
      <c r="H355" s="203"/>
      <c r="I355" s="206"/>
      <c r="J355" s="207">
        <f>BK355</f>
        <v>0</v>
      </c>
      <c r="K355" s="203"/>
      <c r="L355" s="208"/>
      <c r="M355" s="209"/>
      <c r="N355" s="210"/>
      <c r="O355" s="210"/>
      <c r="P355" s="211">
        <f>P356</f>
        <v>0</v>
      </c>
      <c r="Q355" s="210"/>
      <c r="R355" s="211">
        <f>R356</f>
        <v>0</v>
      </c>
      <c r="S355" s="210"/>
      <c r="T355" s="212">
        <f>T356</f>
        <v>0</v>
      </c>
      <c r="U355" s="12"/>
      <c r="V355" s="12"/>
      <c r="W355" s="12"/>
      <c r="X355" s="12"/>
      <c r="Y355" s="12"/>
      <c r="Z355" s="12"/>
      <c r="AA355" s="12"/>
      <c r="AB355" s="12"/>
      <c r="AC355" s="12"/>
      <c r="AD355" s="12"/>
      <c r="AE355" s="12"/>
      <c r="AR355" s="213" t="s">
        <v>157</v>
      </c>
      <c r="AT355" s="214" t="s">
        <v>78</v>
      </c>
      <c r="AU355" s="214" t="s">
        <v>79</v>
      </c>
      <c r="AY355" s="213" t="s">
        <v>130</v>
      </c>
      <c r="BK355" s="215">
        <f>BK356</f>
        <v>0</v>
      </c>
    </row>
    <row r="356" s="12" customFormat="1" ht="22.8" customHeight="1">
      <c r="A356" s="12"/>
      <c r="B356" s="202"/>
      <c r="C356" s="203"/>
      <c r="D356" s="204" t="s">
        <v>78</v>
      </c>
      <c r="E356" s="216" t="s">
        <v>829</v>
      </c>
      <c r="F356" s="216" t="s">
        <v>830</v>
      </c>
      <c r="G356" s="203"/>
      <c r="H356" s="203"/>
      <c r="I356" s="206"/>
      <c r="J356" s="217">
        <f>BK356</f>
        <v>0</v>
      </c>
      <c r="K356" s="203"/>
      <c r="L356" s="208"/>
      <c r="M356" s="209"/>
      <c r="N356" s="210"/>
      <c r="O356" s="210"/>
      <c r="P356" s="211">
        <f>SUM(P357:P358)</f>
        <v>0</v>
      </c>
      <c r="Q356" s="210"/>
      <c r="R356" s="211">
        <f>SUM(R357:R358)</f>
        <v>0</v>
      </c>
      <c r="S356" s="210"/>
      <c r="T356" s="212">
        <f>SUM(T357:T358)</f>
        <v>0</v>
      </c>
      <c r="U356" s="12"/>
      <c r="V356" s="12"/>
      <c r="W356" s="12"/>
      <c r="X356" s="12"/>
      <c r="Y356" s="12"/>
      <c r="Z356" s="12"/>
      <c r="AA356" s="12"/>
      <c r="AB356" s="12"/>
      <c r="AC356" s="12"/>
      <c r="AD356" s="12"/>
      <c r="AE356" s="12"/>
      <c r="AR356" s="213" t="s">
        <v>157</v>
      </c>
      <c r="AT356" s="214" t="s">
        <v>78</v>
      </c>
      <c r="AU356" s="214" t="s">
        <v>87</v>
      </c>
      <c r="AY356" s="213" t="s">
        <v>130</v>
      </c>
      <c r="BK356" s="215">
        <f>SUM(BK357:BK358)</f>
        <v>0</v>
      </c>
    </row>
    <row r="357" s="2" customFormat="1" ht="37.8" customHeight="1">
      <c r="A357" s="38"/>
      <c r="B357" s="39"/>
      <c r="C357" s="218" t="s">
        <v>361</v>
      </c>
      <c r="D357" s="218" t="s">
        <v>132</v>
      </c>
      <c r="E357" s="219" t="s">
        <v>831</v>
      </c>
      <c r="F357" s="220" t="s">
        <v>832</v>
      </c>
      <c r="G357" s="221" t="s">
        <v>833</v>
      </c>
      <c r="H357" s="222">
        <v>58</v>
      </c>
      <c r="I357" s="223"/>
      <c r="J357" s="224">
        <f>ROUND(I357*H357,2)</f>
        <v>0</v>
      </c>
      <c r="K357" s="220" t="s">
        <v>136</v>
      </c>
      <c r="L357" s="44"/>
      <c r="M357" s="225" t="s">
        <v>1</v>
      </c>
      <c r="N357" s="226" t="s">
        <v>44</v>
      </c>
      <c r="O357" s="91"/>
      <c r="P357" s="227">
        <f>O357*H357</f>
        <v>0</v>
      </c>
      <c r="Q357" s="227">
        <v>0</v>
      </c>
      <c r="R357" s="227">
        <f>Q357*H357</f>
        <v>0</v>
      </c>
      <c r="S357" s="227">
        <v>0</v>
      </c>
      <c r="T357" s="228">
        <f>S357*H357</f>
        <v>0</v>
      </c>
      <c r="U357" s="38"/>
      <c r="V357" s="38"/>
      <c r="W357" s="38"/>
      <c r="X357" s="38"/>
      <c r="Y357" s="38"/>
      <c r="Z357" s="38"/>
      <c r="AA357" s="38"/>
      <c r="AB357" s="38"/>
      <c r="AC357" s="38"/>
      <c r="AD357" s="38"/>
      <c r="AE357" s="38"/>
      <c r="AR357" s="229" t="s">
        <v>834</v>
      </c>
      <c r="AT357" s="229" t="s">
        <v>132</v>
      </c>
      <c r="AU357" s="229" t="s">
        <v>89</v>
      </c>
      <c r="AY357" s="17" t="s">
        <v>130</v>
      </c>
      <c r="BE357" s="230">
        <f>IF(N357="základní",J357,0)</f>
        <v>0</v>
      </c>
      <c r="BF357" s="230">
        <f>IF(N357="snížená",J357,0)</f>
        <v>0</v>
      </c>
      <c r="BG357" s="230">
        <f>IF(N357="zákl. přenesená",J357,0)</f>
        <v>0</v>
      </c>
      <c r="BH357" s="230">
        <f>IF(N357="sníž. přenesená",J357,0)</f>
        <v>0</v>
      </c>
      <c r="BI357" s="230">
        <f>IF(N357="nulová",J357,0)</f>
        <v>0</v>
      </c>
      <c r="BJ357" s="17" t="s">
        <v>87</v>
      </c>
      <c r="BK357" s="230">
        <f>ROUND(I357*H357,2)</f>
        <v>0</v>
      </c>
      <c r="BL357" s="17" t="s">
        <v>834</v>
      </c>
      <c r="BM357" s="229" t="s">
        <v>835</v>
      </c>
    </row>
    <row r="358" s="2" customFormat="1" ht="37.8" customHeight="1">
      <c r="A358" s="38"/>
      <c r="B358" s="39"/>
      <c r="C358" s="218" t="s">
        <v>366</v>
      </c>
      <c r="D358" s="218" t="s">
        <v>132</v>
      </c>
      <c r="E358" s="219" t="s">
        <v>836</v>
      </c>
      <c r="F358" s="220" t="s">
        <v>837</v>
      </c>
      <c r="G358" s="221" t="s">
        <v>833</v>
      </c>
      <c r="H358" s="222">
        <v>58</v>
      </c>
      <c r="I358" s="223"/>
      <c r="J358" s="224">
        <f>ROUND(I358*H358,2)</f>
        <v>0</v>
      </c>
      <c r="K358" s="220" t="s">
        <v>136</v>
      </c>
      <c r="L358" s="44"/>
      <c r="M358" s="281" t="s">
        <v>1</v>
      </c>
      <c r="N358" s="282" t="s">
        <v>44</v>
      </c>
      <c r="O358" s="283"/>
      <c r="P358" s="284">
        <f>O358*H358</f>
        <v>0</v>
      </c>
      <c r="Q358" s="284">
        <v>0</v>
      </c>
      <c r="R358" s="284">
        <f>Q358*H358</f>
        <v>0</v>
      </c>
      <c r="S358" s="284">
        <v>0</v>
      </c>
      <c r="T358" s="285">
        <f>S358*H358</f>
        <v>0</v>
      </c>
      <c r="U358" s="38"/>
      <c r="V358" s="38"/>
      <c r="W358" s="38"/>
      <c r="X358" s="38"/>
      <c r="Y358" s="38"/>
      <c r="Z358" s="38"/>
      <c r="AA358" s="38"/>
      <c r="AB358" s="38"/>
      <c r="AC358" s="38"/>
      <c r="AD358" s="38"/>
      <c r="AE358" s="38"/>
      <c r="AR358" s="229" t="s">
        <v>834</v>
      </c>
      <c r="AT358" s="229" t="s">
        <v>132</v>
      </c>
      <c r="AU358" s="229" t="s">
        <v>89</v>
      </c>
      <c r="AY358" s="17" t="s">
        <v>130</v>
      </c>
      <c r="BE358" s="230">
        <f>IF(N358="základní",J358,0)</f>
        <v>0</v>
      </c>
      <c r="BF358" s="230">
        <f>IF(N358="snížená",J358,0)</f>
        <v>0</v>
      </c>
      <c r="BG358" s="230">
        <f>IF(N358="zákl. přenesená",J358,0)</f>
        <v>0</v>
      </c>
      <c r="BH358" s="230">
        <f>IF(N358="sníž. přenesená",J358,0)</f>
        <v>0</v>
      </c>
      <c r="BI358" s="230">
        <f>IF(N358="nulová",J358,0)</f>
        <v>0</v>
      </c>
      <c r="BJ358" s="17" t="s">
        <v>87</v>
      </c>
      <c r="BK358" s="230">
        <f>ROUND(I358*H358,2)</f>
        <v>0</v>
      </c>
      <c r="BL358" s="17" t="s">
        <v>834</v>
      </c>
      <c r="BM358" s="229" t="s">
        <v>838</v>
      </c>
    </row>
    <row r="359" s="2" customFormat="1" ht="6.96" customHeight="1">
      <c r="A359" s="38"/>
      <c r="B359" s="66"/>
      <c r="C359" s="67"/>
      <c r="D359" s="67"/>
      <c r="E359" s="67"/>
      <c r="F359" s="67"/>
      <c r="G359" s="67"/>
      <c r="H359" s="67"/>
      <c r="I359" s="67"/>
      <c r="J359" s="67"/>
      <c r="K359" s="67"/>
      <c r="L359" s="44"/>
      <c r="M359" s="38"/>
      <c r="O359" s="38"/>
      <c r="P359" s="38"/>
      <c r="Q359" s="38"/>
      <c r="R359" s="38"/>
      <c r="S359" s="38"/>
      <c r="T359" s="38"/>
      <c r="U359" s="38"/>
      <c r="V359" s="38"/>
      <c r="W359" s="38"/>
      <c r="X359" s="38"/>
      <c r="Y359" s="38"/>
      <c r="Z359" s="38"/>
      <c r="AA359" s="38"/>
      <c r="AB359" s="38"/>
      <c r="AC359" s="38"/>
      <c r="AD359" s="38"/>
      <c r="AE359" s="38"/>
    </row>
  </sheetData>
  <sheetProtection sheet="1" autoFilter="0" formatColumns="0" formatRows="0" objects="1" scenarios="1" spinCount="100000" saltValue="Smo1AiK5WQy69atG7N5H05p8njY/SVTTNlys7FGT7cSxFqtxYIMw0WVTjfqb/5kK+2pq2WzxeWeBiyCHWy28Kw==" hashValue="9pLoHBgy0O0HloAolfbgyBKVWMGQQb49Orx6wh4Y1SY7gLhAyzg5l5AjrdRutHrHb9jtC5KGY04wF6MRQCfs7g==" algorithmName="SHA-512" password="CC35"/>
  <autoFilter ref="C119:K358"/>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98</v>
      </c>
    </row>
    <row r="3" s="1" customFormat="1" ht="6.96" customHeight="1">
      <c r="B3" s="136"/>
      <c r="C3" s="137"/>
      <c r="D3" s="137"/>
      <c r="E3" s="137"/>
      <c r="F3" s="137"/>
      <c r="G3" s="137"/>
      <c r="H3" s="137"/>
      <c r="I3" s="137"/>
      <c r="J3" s="137"/>
      <c r="K3" s="137"/>
      <c r="L3" s="20"/>
      <c r="AT3" s="17" t="s">
        <v>89</v>
      </c>
    </row>
    <row r="4" s="1" customFormat="1" ht="24.96" customHeight="1">
      <c r="B4" s="20"/>
      <c r="D4" s="138" t="s">
        <v>99</v>
      </c>
      <c r="L4" s="20"/>
      <c r="M4" s="139" t="s">
        <v>10</v>
      </c>
      <c r="AT4" s="17" t="s">
        <v>4</v>
      </c>
    </row>
    <row r="5" s="1" customFormat="1" ht="6.96" customHeight="1">
      <c r="B5" s="20"/>
      <c r="L5" s="20"/>
    </row>
    <row r="6" s="1" customFormat="1" ht="12" customHeight="1">
      <c r="B6" s="20"/>
      <c r="D6" s="140" t="s">
        <v>16</v>
      </c>
      <c r="L6" s="20"/>
    </row>
    <row r="7" s="1" customFormat="1" ht="16.5" customHeight="1">
      <c r="B7" s="20"/>
      <c r="E7" s="141" t="str">
        <f>'Rekapitulace stavby'!K6</f>
        <v xml:space="preserve">Plzeňská  Trabant - Bucharova, Praha 5, č. akce 13497</v>
      </c>
      <c r="F7" s="140"/>
      <c r="G7" s="140"/>
      <c r="H7" s="140"/>
      <c r="L7" s="20"/>
    </row>
    <row r="8" s="2" customFormat="1" ht="12" customHeight="1">
      <c r="A8" s="38"/>
      <c r="B8" s="44"/>
      <c r="C8" s="38"/>
      <c r="D8" s="140" t="s">
        <v>100</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839</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7. 2. 2020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27</v>
      </c>
      <c r="F15" s="38"/>
      <c r="G15" s="38"/>
      <c r="H15" s="38"/>
      <c r="I15" s="140" t="s">
        <v>28</v>
      </c>
      <c r="J15" s="143"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30</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32</v>
      </c>
      <c r="E20" s="38"/>
      <c r="F20" s="38"/>
      <c r="G20" s="38"/>
      <c r="H20" s="38"/>
      <c r="I20" s="140" t="s">
        <v>25</v>
      </c>
      <c r="J20" s="143"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34</v>
      </c>
      <c r="F21" s="38"/>
      <c r="G21" s="38"/>
      <c r="H21" s="38"/>
      <c r="I21" s="140" t="s">
        <v>28</v>
      </c>
      <c r="J21" s="143"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36</v>
      </c>
      <c r="E23" s="38"/>
      <c r="F23" s="38"/>
      <c r="G23" s="38"/>
      <c r="H23" s="38"/>
      <c r="I23" s="140" t="s">
        <v>25</v>
      </c>
      <c r="J23" s="143" t="s">
        <v>33</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34</v>
      </c>
      <c r="F24" s="38"/>
      <c r="G24" s="38"/>
      <c r="H24" s="38"/>
      <c r="I24" s="140" t="s">
        <v>28</v>
      </c>
      <c r="J24" s="143" t="s">
        <v>35</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38</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39</v>
      </c>
      <c r="E30" s="38"/>
      <c r="F30" s="38"/>
      <c r="G30" s="38"/>
      <c r="H30" s="38"/>
      <c r="I30" s="38"/>
      <c r="J30" s="151">
        <f>ROUND(J124,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41</v>
      </c>
      <c r="G32" s="38"/>
      <c r="H32" s="38"/>
      <c r="I32" s="152" t="s">
        <v>40</v>
      </c>
      <c r="J32" s="152" t="s">
        <v>42</v>
      </c>
      <c r="K32" s="38"/>
      <c r="L32" s="63"/>
      <c r="S32" s="38"/>
      <c r="T32" s="38"/>
      <c r="U32" s="38"/>
      <c r="V32" s="38"/>
      <c r="W32" s="38"/>
      <c r="X32" s="38"/>
      <c r="Y32" s="38"/>
      <c r="Z32" s="38"/>
      <c r="AA32" s="38"/>
      <c r="AB32" s="38"/>
      <c r="AC32" s="38"/>
      <c r="AD32" s="38"/>
      <c r="AE32" s="38"/>
    </row>
    <row r="33" s="2" customFormat="1" ht="14.4" customHeight="1">
      <c r="A33" s="38"/>
      <c r="B33" s="44"/>
      <c r="C33" s="38"/>
      <c r="D33" s="153" t="s">
        <v>43</v>
      </c>
      <c r="E33" s="140" t="s">
        <v>44</v>
      </c>
      <c r="F33" s="154">
        <f>ROUND((SUM(BE124:BE153)),  2)</f>
        <v>0</v>
      </c>
      <c r="G33" s="38"/>
      <c r="H33" s="38"/>
      <c r="I33" s="155">
        <v>0.20999999999999999</v>
      </c>
      <c r="J33" s="154">
        <f>ROUND(((SUM(BE124:BE153))*I33),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45</v>
      </c>
      <c r="F34" s="154">
        <f>ROUND((SUM(BF124:BF153)),  2)</f>
        <v>0</v>
      </c>
      <c r="G34" s="38"/>
      <c r="H34" s="38"/>
      <c r="I34" s="155">
        <v>0.14999999999999999</v>
      </c>
      <c r="J34" s="154">
        <f>ROUND(((SUM(BF124:BF153))*I34),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46</v>
      </c>
      <c r="F35" s="154">
        <f>ROUND((SUM(BG124:BG153)),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47</v>
      </c>
      <c r="F36" s="154">
        <f>ROUND((SUM(BH124:BH153)),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48</v>
      </c>
      <c r="F37" s="154">
        <f>ROUND((SUM(BI124:BI153)),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49</v>
      </c>
      <c r="E39" s="158"/>
      <c r="F39" s="158"/>
      <c r="G39" s="159" t="s">
        <v>50</v>
      </c>
      <c r="H39" s="160" t="s">
        <v>51</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52</v>
      </c>
      <c r="E50" s="164"/>
      <c r="F50" s="164"/>
      <c r="G50" s="163" t="s">
        <v>53</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54</v>
      </c>
      <c r="E61" s="166"/>
      <c r="F61" s="167" t="s">
        <v>55</v>
      </c>
      <c r="G61" s="165" t="s">
        <v>54</v>
      </c>
      <c r="H61" s="166"/>
      <c r="I61" s="166"/>
      <c r="J61" s="168" t="s">
        <v>55</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56</v>
      </c>
      <c r="E65" s="169"/>
      <c r="F65" s="169"/>
      <c r="G65" s="163" t="s">
        <v>57</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54</v>
      </c>
      <c r="E76" s="166"/>
      <c r="F76" s="167" t="s">
        <v>55</v>
      </c>
      <c r="G76" s="165" t="s">
        <v>54</v>
      </c>
      <c r="H76" s="166"/>
      <c r="I76" s="166"/>
      <c r="J76" s="168" t="s">
        <v>55</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102</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16.5" customHeight="1">
      <c r="A85" s="38"/>
      <c r="B85" s="39"/>
      <c r="C85" s="40"/>
      <c r="D85" s="40"/>
      <c r="E85" s="174" t="str">
        <f>E7</f>
        <v xml:space="preserve">Plzeňská  Trabant - Bucharova, Praha 5, č. akce 13497</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100</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901 - VRN</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Ulice Plzeňská</v>
      </c>
      <c r="G89" s="40"/>
      <c r="H89" s="40"/>
      <c r="I89" s="32" t="s">
        <v>22</v>
      </c>
      <c r="J89" s="79" t="str">
        <f>IF(J12="","",J12)</f>
        <v>7. 2. 2020</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Technická správa komunikací hl. m. Prahy, a.s.</v>
      </c>
      <c r="G91" s="40"/>
      <c r="H91" s="40"/>
      <c r="I91" s="32" t="s">
        <v>32</v>
      </c>
      <c r="J91" s="36" t="str">
        <f>E21</f>
        <v>Sinpps s.r.o</v>
      </c>
      <c r="K91" s="40"/>
      <c r="L91" s="63"/>
      <c r="S91" s="38"/>
      <c r="T91" s="38"/>
      <c r="U91" s="38"/>
      <c r="V91" s="38"/>
      <c r="W91" s="38"/>
      <c r="X91" s="38"/>
      <c r="Y91" s="38"/>
      <c r="Z91" s="38"/>
      <c r="AA91" s="38"/>
      <c r="AB91" s="38"/>
      <c r="AC91" s="38"/>
      <c r="AD91" s="38"/>
      <c r="AE91" s="38"/>
    </row>
    <row r="92" hidden="1" s="2" customFormat="1" ht="15.15" customHeight="1">
      <c r="A92" s="38"/>
      <c r="B92" s="39"/>
      <c r="C92" s="32" t="s">
        <v>30</v>
      </c>
      <c r="D92" s="40"/>
      <c r="E92" s="40"/>
      <c r="F92" s="27" t="str">
        <f>IF(E18="","",E18)</f>
        <v>Vyplň údaj</v>
      </c>
      <c r="G92" s="40"/>
      <c r="H92" s="40"/>
      <c r="I92" s="32" t="s">
        <v>36</v>
      </c>
      <c r="J92" s="36" t="str">
        <f>E24</f>
        <v>Sinpps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103</v>
      </c>
      <c r="D94" s="176"/>
      <c r="E94" s="176"/>
      <c r="F94" s="176"/>
      <c r="G94" s="176"/>
      <c r="H94" s="176"/>
      <c r="I94" s="176"/>
      <c r="J94" s="177" t="s">
        <v>104</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105</v>
      </c>
      <c r="D96" s="40"/>
      <c r="E96" s="40"/>
      <c r="F96" s="40"/>
      <c r="G96" s="40"/>
      <c r="H96" s="40"/>
      <c r="I96" s="40"/>
      <c r="J96" s="110">
        <f>J124</f>
        <v>0</v>
      </c>
      <c r="K96" s="40"/>
      <c r="L96" s="63"/>
      <c r="S96" s="38"/>
      <c r="T96" s="38"/>
      <c r="U96" s="38"/>
      <c r="V96" s="38"/>
      <c r="W96" s="38"/>
      <c r="X96" s="38"/>
      <c r="Y96" s="38"/>
      <c r="Z96" s="38"/>
      <c r="AA96" s="38"/>
      <c r="AB96" s="38"/>
      <c r="AC96" s="38"/>
      <c r="AD96" s="38"/>
      <c r="AE96" s="38"/>
      <c r="AU96" s="17" t="s">
        <v>106</v>
      </c>
    </row>
    <row r="97" hidden="1" s="9" customFormat="1" ht="24.96" customHeight="1">
      <c r="A97" s="9"/>
      <c r="B97" s="179"/>
      <c r="C97" s="180"/>
      <c r="D97" s="181" t="s">
        <v>607</v>
      </c>
      <c r="E97" s="182"/>
      <c r="F97" s="182"/>
      <c r="G97" s="182"/>
      <c r="H97" s="182"/>
      <c r="I97" s="182"/>
      <c r="J97" s="183">
        <f>J125</f>
        <v>0</v>
      </c>
      <c r="K97" s="180"/>
      <c r="L97" s="184"/>
      <c r="S97" s="9"/>
      <c r="T97" s="9"/>
      <c r="U97" s="9"/>
      <c r="V97" s="9"/>
      <c r="W97" s="9"/>
      <c r="X97" s="9"/>
      <c r="Y97" s="9"/>
      <c r="Z97" s="9"/>
      <c r="AA97" s="9"/>
      <c r="AB97" s="9"/>
      <c r="AC97" s="9"/>
      <c r="AD97" s="9"/>
      <c r="AE97" s="9"/>
    </row>
    <row r="98" hidden="1" s="10" customFormat="1" ht="19.92" customHeight="1">
      <c r="A98" s="10"/>
      <c r="B98" s="185"/>
      <c r="C98" s="186"/>
      <c r="D98" s="187" t="s">
        <v>840</v>
      </c>
      <c r="E98" s="188"/>
      <c r="F98" s="188"/>
      <c r="G98" s="188"/>
      <c r="H98" s="188"/>
      <c r="I98" s="188"/>
      <c r="J98" s="189">
        <f>J126</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841</v>
      </c>
      <c r="E99" s="188"/>
      <c r="F99" s="188"/>
      <c r="G99" s="188"/>
      <c r="H99" s="188"/>
      <c r="I99" s="188"/>
      <c r="J99" s="189">
        <f>J136</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842</v>
      </c>
      <c r="E100" s="188"/>
      <c r="F100" s="188"/>
      <c r="G100" s="188"/>
      <c r="H100" s="188"/>
      <c r="I100" s="188"/>
      <c r="J100" s="189">
        <f>J141</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843</v>
      </c>
      <c r="E101" s="188"/>
      <c r="F101" s="188"/>
      <c r="G101" s="188"/>
      <c r="H101" s="188"/>
      <c r="I101" s="188"/>
      <c r="J101" s="189">
        <f>J145</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844</v>
      </c>
      <c r="E102" s="188"/>
      <c r="F102" s="188"/>
      <c r="G102" s="188"/>
      <c r="H102" s="188"/>
      <c r="I102" s="188"/>
      <c r="J102" s="189">
        <f>J147</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608</v>
      </c>
      <c r="E103" s="188"/>
      <c r="F103" s="188"/>
      <c r="G103" s="188"/>
      <c r="H103" s="188"/>
      <c r="I103" s="188"/>
      <c r="J103" s="189">
        <f>J149</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845</v>
      </c>
      <c r="E104" s="188"/>
      <c r="F104" s="188"/>
      <c r="G104" s="188"/>
      <c r="H104" s="188"/>
      <c r="I104" s="188"/>
      <c r="J104" s="189">
        <f>J151</f>
        <v>0</v>
      </c>
      <c r="K104" s="186"/>
      <c r="L104" s="190"/>
      <c r="S104" s="10"/>
      <c r="T104" s="10"/>
      <c r="U104" s="10"/>
      <c r="V104" s="10"/>
      <c r="W104" s="10"/>
      <c r="X104" s="10"/>
      <c r="Y104" s="10"/>
      <c r="Z104" s="10"/>
      <c r="AA104" s="10"/>
      <c r="AB104" s="10"/>
      <c r="AC104" s="10"/>
      <c r="AD104" s="10"/>
      <c r="AE104" s="10"/>
    </row>
    <row r="105" hidden="1" s="2" customFormat="1" ht="21.84"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hidden="1" s="2" customFormat="1" ht="6.96" customHeight="1">
      <c r="A106" s="38"/>
      <c r="B106" s="66"/>
      <c r="C106" s="67"/>
      <c r="D106" s="67"/>
      <c r="E106" s="67"/>
      <c r="F106" s="67"/>
      <c r="G106" s="67"/>
      <c r="H106" s="67"/>
      <c r="I106" s="67"/>
      <c r="J106" s="67"/>
      <c r="K106" s="67"/>
      <c r="L106" s="63"/>
      <c r="S106" s="38"/>
      <c r="T106" s="38"/>
      <c r="U106" s="38"/>
      <c r="V106" s="38"/>
      <c r="W106" s="38"/>
      <c r="X106" s="38"/>
      <c r="Y106" s="38"/>
      <c r="Z106" s="38"/>
      <c r="AA106" s="38"/>
      <c r="AB106" s="38"/>
      <c r="AC106" s="38"/>
      <c r="AD106" s="38"/>
      <c r="AE106" s="38"/>
    </row>
    <row r="107" hidden="1"/>
    <row r="108" hidden="1"/>
    <row r="109" hidden="1"/>
    <row r="110" s="2" customFormat="1" ht="6.96" customHeight="1">
      <c r="A110" s="38"/>
      <c r="B110" s="68"/>
      <c r="C110" s="69"/>
      <c r="D110" s="69"/>
      <c r="E110" s="69"/>
      <c r="F110" s="69"/>
      <c r="G110" s="69"/>
      <c r="H110" s="69"/>
      <c r="I110" s="69"/>
      <c r="J110" s="69"/>
      <c r="K110" s="69"/>
      <c r="L110" s="63"/>
      <c r="S110" s="38"/>
      <c r="T110" s="38"/>
      <c r="U110" s="38"/>
      <c r="V110" s="38"/>
      <c r="W110" s="38"/>
      <c r="X110" s="38"/>
      <c r="Y110" s="38"/>
      <c r="Z110" s="38"/>
      <c r="AA110" s="38"/>
      <c r="AB110" s="38"/>
      <c r="AC110" s="38"/>
      <c r="AD110" s="38"/>
      <c r="AE110" s="38"/>
    </row>
    <row r="111" s="2" customFormat="1" ht="24.96" customHeight="1">
      <c r="A111" s="38"/>
      <c r="B111" s="39"/>
      <c r="C111" s="23" t="s">
        <v>115</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6.96"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16</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6.5" customHeight="1">
      <c r="A114" s="38"/>
      <c r="B114" s="39"/>
      <c r="C114" s="40"/>
      <c r="D114" s="40"/>
      <c r="E114" s="174" t="str">
        <f>E7</f>
        <v xml:space="preserve">Plzeňská  Trabant - Bucharova, Praha 5, č. akce 13497</v>
      </c>
      <c r="F114" s="32"/>
      <c r="G114" s="32"/>
      <c r="H114" s="32"/>
      <c r="I114" s="40"/>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100</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6.5" customHeight="1">
      <c r="A116" s="38"/>
      <c r="B116" s="39"/>
      <c r="C116" s="40"/>
      <c r="D116" s="40"/>
      <c r="E116" s="76" t="str">
        <f>E9</f>
        <v>SO 901 - VRN</v>
      </c>
      <c r="F116" s="40"/>
      <c r="G116" s="40"/>
      <c r="H116" s="40"/>
      <c r="I116" s="40"/>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20</v>
      </c>
      <c r="D118" s="40"/>
      <c r="E118" s="40"/>
      <c r="F118" s="27" t="str">
        <f>F12</f>
        <v>Ulice Plzeňská</v>
      </c>
      <c r="G118" s="40"/>
      <c r="H118" s="40"/>
      <c r="I118" s="32" t="s">
        <v>22</v>
      </c>
      <c r="J118" s="79" t="str">
        <f>IF(J12="","",J12)</f>
        <v>7. 2. 2020</v>
      </c>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5.15" customHeight="1">
      <c r="A120" s="38"/>
      <c r="B120" s="39"/>
      <c r="C120" s="32" t="s">
        <v>24</v>
      </c>
      <c r="D120" s="40"/>
      <c r="E120" s="40"/>
      <c r="F120" s="27" t="str">
        <f>E15</f>
        <v>Technická správa komunikací hl. m. Prahy, a.s.</v>
      </c>
      <c r="G120" s="40"/>
      <c r="H120" s="40"/>
      <c r="I120" s="32" t="s">
        <v>32</v>
      </c>
      <c r="J120" s="36" t="str">
        <f>E21</f>
        <v>Sinpps s.r.o</v>
      </c>
      <c r="K120" s="40"/>
      <c r="L120" s="63"/>
      <c r="S120" s="38"/>
      <c r="T120" s="38"/>
      <c r="U120" s="38"/>
      <c r="V120" s="38"/>
      <c r="W120" s="38"/>
      <c r="X120" s="38"/>
      <c r="Y120" s="38"/>
      <c r="Z120" s="38"/>
      <c r="AA120" s="38"/>
      <c r="AB120" s="38"/>
      <c r="AC120" s="38"/>
      <c r="AD120" s="38"/>
      <c r="AE120" s="38"/>
    </row>
    <row r="121" s="2" customFormat="1" ht="15.15" customHeight="1">
      <c r="A121" s="38"/>
      <c r="B121" s="39"/>
      <c r="C121" s="32" t="s">
        <v>30</v>
      </c>
      <c r="D121" s="40"/>
      <c r="E121" s="40"/>
      <c r="F121" s="27" t="str">
        <f>IF(E18="","",E18)</f>
        <v>Vyplň údaj</v>
      </c>
      <c r="G121" s="40"/>
      <c r="H121" s="40"/>
      <c r="I121" s="32" t="s">
        <v>36</v>
      </c>
      <c r="J121" s="36" t="str">
        <f>E24</f>
        <v>Sinpps s.r.o</v>
      </c>
      <c r="K121" s="40"/>
      <c r="L121" s="63"/>
      <c r="S121" s="38"/>
      <c r="T121" s="38"/>
      <c r="U121" s="38"/>
      <c r="V121" s="38"/>
      <c r="W121" s="38"/>
      <c r="X121" s="38"/>
      <c r="Y121" s="38"/>
      <c r="Z121" s="38"/>
      <c r="AA121" s="38"/>
      <c r="AB121" s="38"/>
      <c r="AC121" s="38"/>
      <c r="AD121" s="38"/>
      <c r="AE121" s="38"/>
    </row>
    <row r="122" s="2" customFormat="1" ht="10.32"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11" customFormat="1" ht="29.28" customHeight="1">
      <c r="A123" s="191"/>
      <c r="B123" s="192"/>
      <c r="C123" s="193" t="s">
        <v>116</v>
      </c>
      <c r="D123" s="194" t="s">
        <v>64</v>
      </c>
      <c r="E123" s="194" t="s">
        <v>60</v>
      </c>
      <c r="F123" s="194" t="s">
        <v>61</v>
      </c>
      <c r="G123" s="194" t="s">
        <v>117</v>
      </c>
      <c r="H123" s="194" t="s">
        <v>118</v>
      </c>
      <c r="I123" s="194" t="s">
        <v>119</v>
      </c>
      <c r="J123" s="194" t="s">
        <v>104</v>
      </c>
      <c r="K123" s="195" t="s">
        <v>120</v>
      </c>
      <c r="L123" s="196"/>
      <c r="M123" s="100" t="s">
        <v>1</v>
      </c>
      <c r="N123" s="101" t="s">
        <v>43</v>
      </c>
      <c r="O123" s="101" t="s">
        <v>121</v>
      </c>
      <c r="P123" s="101" t="s">
        <v>122</v>
      </c>
      <c r="Q123" s="101" t="s">
        <v>123</v>
      </c>
      <c r="R123" s="101" t="s">
        <v>124</v>
      </c>
      <c r="S123" s="101" t="s">
        <v>125</v>
      </c>
      <c r="T123" s="102" t="s">
        <v>126</v>
      </c>
      <c r="U123" s="191"/>
      <c r="V123" s="191"/>
      <c r="W123" s="191"/>
      <c r="X123" s="191"/>
      <c r="Y123" s="191"/>
      <c r="Z123" s="191"/>
      <c r="AA123" s="191"/>
      <c r="AB123" s="191"/>
      <c r="AC123" s="191"/>
      <c r="AD123" s="191"/>
      <c r="AE123" s="191"/>
    </row>
    <row r="124" s="2" customFormat="1" ht="22.8" customHeight="1">
      <c r="A124" s="38"/>
      <c r="B124" s="39"/>
      <c r="C124" s="107" t="s">
        <v>127</v>
      </c>
      <c r="D124" s="40"/>
      <c r="E124" s="40"/>
      <c r="F124" s="40"/>
      <c r="G124" s="40"/>
      <c r="H124" s="40"/>
      <c r="I124" s="40"/>
      <c r="J124" s="197">
        <f>BK124</f>
        <v>0</v>
      </c>
      <c r="K124" s="40"/>
      <c r="L124" s="44"/>
      <c r="M124" s="103"/>
      <c r="N124" s="198"/>
      <c r="O124" s="104"/>
      <c r="P124" s="199">
        <f>P125</f>
        <v>0</v>
      </c>
      <c r="Q124" s="104"/>
      <c r="R124" s="199">
        <f>R125</f>
        <v>0.0012600000000000001</v>
      </c>
      <c r="S124" s="104"/>
      <c r="T124" s="200">
        <f>T125</f>
        <v>0</v>
      </c>
      <c r="U124" s="38"/>
      <c r="V124" s="38"/>
      <c r="W124" s="38"/>
      <c r="X124" s="38"/>
      <c r="Y124" s="38"/>
      <c r="Z124" s="38"/>
      <c r="AA124" s="38"/>
      <c r="AB124" s="38"/>
      <c r="AC124" s="38"/>
      <c r="AD124" s="38"/>
      <c r="AE124" s="38"/>
      <c r="AT124" s="17" t="s">
        <v>78</v>
      </c>
      <c r="AU124" s="17" t="s">
        <v>106</v>
      </c>
      <c r="BK124" s="201">
        <f>BK125</f>
        <v>0</v>
      </c>
    </row>
    <row r="125" s="12" customFormat="1" ht="25.92" customHeight="1">
      <c r="A125" s="12"/>
      <c r="B125" s="202"/>
      <c r="C125" s="203"/>
      <c r="D125" s="204" t="s">
        <v>78</v>
      </c>
      <c r="E125" s="205" t="s">
        <v>97</v>
      </c>
      <c r="F125" s="205" t="s">
        <v>828</v>
      </c>
      <c r="G125" s="203"/>
      <c r="H125" s="203"/>
      <c r="I125" s="206"/>
      <c r="J125" s="207">
        <f>BK125</f>
        <v>0</v>
      </c>
      <c r="K125" s="203"/>
      <c r="L125" s="208"/>
      <c r="M125" s="209"/>
      <c r="N125" s="210"/>
      <c r="O125" s="210"/>
      <c r="P125" s="211">
        <f>P126+P136+P141+P145+P147+P149+P151</f>
        <v>0</v>
      </c>
      <c r="Q125" s="210"/>
      <c r="R125" s="211">
        <f>R126+R136+R141+R145+R147+R149+R151</f>
        <v>0.0012600000000000001</v>
      </c>
      <c r="S125" s="210"/>
      <c r="T125" s="212">
        <f>T126+T136+T141+T145+T147+T149+T151</f>
        <v>0</v>
      </c>
      <c r="U125" s="12"/>
      <c r="V125" s="12"/>
      <c r="W125" s="12"/>
      <c r="X125" s="12"/>
      <c r="Y125" s="12"/>
      <c r="Z125" s="12"/>
      <c r="AA125" s="12"/>
      <c r="AB125" s="12"/>
      <c r="AC125" s="12"/>
      <c r="AD125" s="12"/>
      <c r="AE125" s="12"/>
      <c r="AR125" s="213" t="s">
        <v>157</v>
      </c>
      <c r="AT125" s="214" t="s">
        <v>78</v>
      </c>
      <c r="AU125" s="214" t="s">
        <v>79</v>
      </c>
      <c r="AY125" s="213" t="s">
        <v>130</v>
      </c>
      <c r="BK125" s="215">
        <f>BK126+BK136+BK141+BK145+BK147+BK149+BK151</f>
        <v>0</v>
      </c>
    </row>
    <row r="126" s="12" customFormat="1" ht="22.8" customHeight="1">
      <c r="A126" s="12"/>
      <c r="B126" s="202"/>
      <c r="C126" s="203"/>
      <c r="D126" s="204" t="s">
        <v>78</v>
      </c>
      <c r="E126" s="216" t="s">
        <v>846</v>
      </c>
      <c r="F126" s="216" t="s">
        <v>847</v>
      </c>
      <c r="G126" s="203"/>
      <c r="H126" s="203"/>
      <c r="I126" s="206"/>
      <c r="J126" s="217">
        <f>BK126</f>
        <v>0</v>
      </c>
      <c r="K126" s="203"/>
      <c r="L126" s="208"/>
      <c r="M126" s="209"/>
      <c r="N126" s="210"/>
      <c r="O126" s="210"/>
      <c r="P126" s="211">
        <f>SUM(P127:P135)</f>
        <v>0</v>
      </c>
      <c r="Q126" s="210"/>
      <c r="R126" s="211">
        <f>SUM(R127:R135)</f>
        <v>0</v>
      </c>
      <c r="S126" s="210"/>
      <c r="T126" s="212">
        <f>SUM(T127:T135)</f>
        <v>0</v>
      </c>
      <c r="U126" s="12"/>
      <c r="V126" s="12"/>
      <c r="W126" s="12"/>
      <c r="X126" s="12"/>
      <c r="Y126" s="12"/>
      <c r="Z126" s="12"/>
      <c r="AA126" s="12"/>
      <c r="AB126" s="12"/>
      <c r="AC126" s="12"/>
      <c r="AD126" s="12"/>
      <c r="AE126" s="12"/>
      <c r="AR126" s="213" t="s">
        <v>157</v>
      </c>
      <c r="AT126" s="214" t="s">
        <v>78</v>
      </c>
      <c r="AU126" s="214" t="s">
        <v>87</v>
      </c>
      <c r="AY126" s="213" t="s">
        <v>130</v>
      </c>
      <c r="BK126" s="215">
        <f>SUM(BK127:BK135)</f>
        <v>0</v>
      </c>
    </row>
    <row r="127" s="2" customFormat="1" ht="14.4" customHeight="1">
      <c r="A127" s="38"/>
      <c r="B127" s="39"/>
      <c r="C127" s="218" t="s">
        <v>87</v>
      </c>
      <c r="D127" s="218" t="s">
        <v>132</v>
      </c>
      <c r="E127" s="219" t="s">
        <v>848</v>
      </c>
      <c r="F127" s="220" t="s">
        <v>849</v>
      </c>
      <c r="G127" s="221" t="s">
        <v>617</v>
      </c>
      <c r="H127" s="222">
        <v>1</v>
      </c>
      <c r="I127" s="223"/>
      <c r="J127" s="224">
        <f>ROUND(I127*H127,2)</f>
        <v>0</v>
      </c>
      <c r="K127" s="220" t="s">
        <v>136</v>
      </c>
      <c r="L127" s="44"/>
      <c r="M127" s="225" t="s">
        <v>1</v>
      </c>
      <c r="N127" s="226" t="s">
        <v>44</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834</v>
      </c>
      <c r="AT127" s="229" t="s">
        <v>132</v>
      </c>
      <c r="AU127" s="229" t="s">
        <v>89</v>
      </c>
      <c r="AY127" s="17" t="s">
        <v>130</v>
      </c>
      <c r="BE127" s="230">
        <f>IF(N127="základní",J127,0)</f>
        <v>0</v>
      </c>
      <c r="BF127" s="230">
        <f>IF(N127="snížená",J127,0)</f>
        <v>0</v>
      </c>
      <c r="BG127" s="230">
        <f>IF(N127="zákl. přenesená",J127,0)</f>
        <v>0</v>
      </c>
      <c r="BH127" s="230">
        <f>IF(N127="sníž. přenesená",J127,0)</f>
        <v>0</v>
      </c>
      <c r="BI127" s="230">
        <f>IF(N127="nulová",J127,0)</f>
        <v>0</v>
      </c>
      <c r="BJ127" s="17" t="s">
        <v>87</v>
      </c>
      <c r="BK127" s="230">
        <f>ROUND(I127*H127,2)</f>
        <v>0</v>
      </c>
      <c r="BL127" s="17" t="s">
        <v>834</v>
      </c>
      <c r="BM127" s="229" t="s">
        <v>850</v>
      </c>
    </row>
    <row r="128" s="2" customFormat="1" ht="37.8" customHeight="1">
      <c r="A128" s="38"/>
      <c r="B128" s="39"/>
      <c r="C128" s="218" t="s">
        <v>89</v>
      </c>
      <c r="D128" s="218" t="s">
        <v>132</v>
      </c>
      <c r="E128" s="219" t="s">
        <v>851</v>
      </c>
      <c r="F128" s="220" t="s">
        <v>852</v>
      </c>
      <c r="G128" s="221" t="s">
        <v>617</v>
      </c>
      <c r="H128" s="222">
        <v>1</v>
      </c>
      <c r="I128" s="223"/>
      <c r="J128" s="224">
        <f>ROUND(I128*H128,2)</f>
        <v>0</v>
      </c>
      <c r="K128" s="220" t="s">
        <v>136</v>
      </c>
      <c r="L128" s="44"/>
      <c r="M128" s="225" t="s">
        <v>1</v>
      </c>
      <c r="N128" s="226" t="s">
        <v>44</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834</v>
      </c>
      <c r="AT128" s="229" t="s">
        <v>132</v>
      </c>
      <c r="AU128" s="229" t="s">
        <v>89</v>
      </c>
      <c r="AY128" s="17" t="s">
        <v>130</v>
      </c>
      <c r="BE128" s="230">
        <f>IF(N128="základní",J128,0)</f>
        <v>0</v>
      </c>
      <c r="BF128" s="230">
        <f>IF(N128="snížená",J128,0)</f>
        <v>0</v>
      </c>
      <c r="BG128" s="230">
        <f>IF(N128="zákl. přenesená",J128,0)</f>
        <v>0</v>
      </c>
      <c r="BH128" s="230">
        <f>IF(N128="sníž. přenesená",J128,0)</f>
        <v>0</v>
      </c>
      <c r="BI128" s="230">
        <f>IF(N128="nulová",J128,0)</f>
        <v>0</v>
      </c>
      <c r="BJ128" s="17" t="s">
        <v>87</v>
      </c>
      <c r="BK128" s="230">
        <f>ROUND(I128*H128,2)</f>
        <v>0</v>
      </c>
      <c r="BL128" s="17" t="s">
        <v>834</v>
      </c>
      <c r="BM128" s="229" t="s">
        <v>853</v>
      </c>
    </row>
    <row r="129" s="2" customFormat="1" ht="14.4" customHeight="1">
      <c r="A129" s="38"/>
      <c r="B129" s="39"/>
      <c r="C129" s="218" t="s">
        <v>148</v>
      </c>
      <c r="D129" s="218" t="s">
        <v>132</v>
      </c>
      <c r="E129" s="219" t="s">
        <v>854</v>
      </c>
      <c r="F129" s="220" t="s">
        <v>855</v>
      </c>
      <c r="G129" s="221" t="s">
        <v>617</v>
      </c>
      <c r="H129" s="222">
        <v>1</v>
      </c>
      <c r="I129" s="223"/>
      <c r="J129" s="224">
        <f>ROUND(I129*H129,2)</f>
        <v>0</v>
      </c>
      <c r="K129" s="220" t="s">
        <v>136</v>
      </c>
      <c r="L129" s="44"/>
      <c r="M129" s="225" t="s">
        <v>1</v>
      </c>
      <c r="N129" s="226" t="s">
        <v>44</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834</v>
      </c>
      <c r="AT129" s="229" t="s">
        <v>132</v>
      </c>
      <c r="AU129" s="229" t="s">
        <v>89</v>
      </c>
      <c r="AY129" s="17" t="s">
        <v>130</v>
      </c>
      <c r="BE129" s="230">
        <f>IF(N129="základní",J129,0)</f>
        <v>0</v>
      </c>
      <c r="BF129" s="230">
        <f>IF(N129="snížená",J129,0)</f>
        <v>0</v>
      </c>
      <c r="BG129" s="230">
        <f>IF(N129="zákl. přenesená",J129,0)</f>
        <v>0</v>
      </c>
      <c r="BH129" s="230">
        <f>IF(N129="sníž. přenesená",J129,0)</f>
        <v>0</v>
      </c>
      <c r="BI129" s="230">
        <f>IF(N129="nulová",J129,0)</f>
        <v>0</v>
      </c>
      <c r="BJ129" s="17" t="s">
        <v>87</v>
      </c>
      <c r="BK129" s="230">
        <f>ROUND(I129*H129,2)</f>
        <v>0</v>
      </c>
      <c r="BL129" s="17" t="s">
        <v>834</v>
      </c>
      <c r="BM129" s="229" t="s">
        <v>856</v>
      </c>
    </row>
    <row r="130" s="2" customFormat="1" ht="24.15" customHeight="1">
      <c r="A130" s="38"/>
      <c r="B130" s="39"/>
      <c r="C130" s="218" t="s">
        <v>137</v>
      </c>
      <c r="D130" s="218" t="s">
        <v>132</v>
      </c>
      <c r="E130" s="219" t="s">
        <v>857</v>
      </c>
      <c r="F130" s="220" t="s">
        <v>858</v>
      </c>
      <c r="G130" s="221" t="s">
        <v>859</v>
      </c>
      <c r="H130" s="222">
        <v>2.3999999999999999</v>
      </c>
      <c r="I130" s="223"/>
      <c r="J130" s="224">
        <f>ROUND(I130*H130,2)</f>
        <v>0</v>
      </c>
      <c r="K130" s="220" t="s">
        <v>136</v>
      </c>
      <c r="L130" s="44"/>
      <c r="M130" s="225" t="s">
        <v>1</v>
      </c>
      <c r="N130" s="226" t="s">
        <v>44</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834</v>
      </c>
      <c r="AT130" s="229" t="s">
        <v>132</v>
      </c>
      <c r="AU130" s="229" t="s">
        <v>89</v>
      </c>
      <c r="AY130" s="17" t="s">
        <v>130</v>
      </c>
      <c r="BE130" s="230">
        <f>IF(N130="základní",J130,0)</f>
        <v>0</v>
      </c>
      <c r="BF130" s="230">
        <f>IF(N130="snížená",J130,0)</f>
        <v>0</v>
      </c>
      <c r="BG130" s="230">
        <f>IF(N130="zákl. přenesená",J130,0)</f>
        <v>0</v>
      </c>
      <c r="BH130" s="230">
        <f>IF(N130="sníž. přenesená",J130,0)</f>
        <v>0</v>
      </c>
      <c r="BI130" s="230">
        <f>IF(N130="nulová",J130,0)</f>
        <v>0</v>
      </c>
      <c r="BJ130" s="17" t="s">
        <v>87</v>
      </c>
      <c r="BK130" s="230">
        <f>ROUND(I130*H130,2)</f>
        <v>0</v>
      </c>
      <c r="BL130" s="17" t="s">
        <v>834</v>
      </c>
      <c r="BM130" s="229" t="s">
        <v>860</v>
      </c>
    </row>
    <row r="131" s="2" customFormat="1" ht="24.15" customHeight="1">
      <c r="A131" s="38"/>
      <c r="B131" s="39"/>
      <c r="C131" s="218" t="s">
        <v>157</v>
      </c>
      <c r="D131" s="218" t="s">
        <v>132</v>
      </c>
      <c r="E131" s="219" t="s">
        <v>861</v>
      </c>
      <c r="F131" s="220" t="s">
        <v>862</v>
      </c>
      <c r="G131" s="221" t="s">
        <v>617</v>
      </c>
      <c r="H131" s="222">
        <v>1</v>
      </c>
      <c r="I131" s="223"/>
      <c r="J131" s="224">
        <f>ROUND(I131*H131,2)</f>
        <v>0</v>
      </c>
      <c r="K131" s="220" t="s">
        <v>1</v>
      </c>
      <c r="L131" s="44"/>
      <c r="M131" s="225" t="s">
        <v>1</v>
      </c>
      <c r="N131" s="226" t="s">
        <v>44</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834</v>
      </c>
      <c r="AT131" s="229" t="s">
        <v>132</v>
      </c>
      <c r="AU131" s="229" t="s">
        <v>89</v>
      </c>
      <c r="AY131" s="17" t="s">
        <v>130</v>
      </c>
      <c r="BE131" s="230">
        <f>IF(N131="základní",J131,0)</f>
        <v>0</v>
      </c>
      <c r="BF131" s="230">
        <f>IF(N131="snížená",J131,0)</f>
        <v>0</v>
      </c>
      <c r="BG131" s="230">
        <f>IF(N131="zákl. přenesená",J131,0)</f>
        <v>0</v>
      </c>
      <c r="BH131" s="230">
        <f>IF(N131="sníž. přenesená",J131,0)</f>
        <v>0</v>
      </c>
      <c r="BI131" s="230">
        <f>IF(N131="nulová",J131,0)</f>
        <v>0</v>
      </c>
      <c r="BJ131" s="17" t="s">
        <v>87</v>
      </c>
      <c r="BK131" s="230">
        <f>ROUND(I131*H131,2)</f>
        <v>0</v>
      </c>
      <c r="BL131" s="17" t="s">
        <v>834</v>
      </c>
      <c r="BM131" s="229" t="s">
        <v>863</v>
      </c>
    </row>
    <row r="132" s="2" customFormat="1" ht="14.4" customHeight="1">
      <c r="A132" s="38"/>
      <c r="B132" s="39"/>
      <c r="C132" s="218" t="s">
        <v>161</v>
      </c>
      <c r="D132" s="218" t="s">
        <v>132</v>
      </c>
      <c r="E132" s="219" t="s">
        <v>864</v>
      </c>
      <c r="F132" s="220" t="s">
        <v>865</v>
      </c>
      <c r="G132" s="221" t="s">
        <v>617</v>
      </c>
      <c r="H132" s="222">
        <v>1</v>
      </c>
      <c r="I132" s="223"/>
      <c r="J132" s="224">
        <f>ROUND(I132*H132,2)</f>
        <v>0</v>
      </c>
      <c r="K132" s="220" t="s">
        <v>136</v>
      </c>
      <c r="L132" s="44"/>
      <c r="M132" s="225" t="s">
        <v>1</v>
      </c>
      <c r="N132" s="226" t="s">
        <v>44</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834</v>
      </c>
      <c r="AT132" s="229" t="s">
        <v>132</v>
      </c>
      <c r="AU132" s="229" t="s">
        <v>89</v>
      </c>
      <c r="AY132" s="17" t="s">
        <v>130</v>
      </c>
      <c r="BE132" s="230">
        <f>IF(N132="základní",J132,0)</f>
        <v>0</v>
      </c>
      <c r="BF132" s="230">
        <f>IF(N132="snížená",J132,0)</f>
        <v>0</v>
      </c>
      <c r="BG132" s="230">
        <f>IF(N132="zákl. přenesená",J132,0)</f>
        <v>0</v>
      </c>
      <c r="BH132" s="230">
        <f>IF(N132="sníž. přenesená",J132,0)</f>
        <v>0</v>
      </c>
      <c r="BI132" s="230">
        <f>IF(N132="nulová",J132,0)</f>
        <v>0</v>
      </c>
      <c r="BJ132" s="17" t="s">
        <v>87</v>
      </c>
      <c r="BK132" s="230">
        <f>ROUND(I132*H132,2)</f>
        <v>0</v>
      </c>
      <c r="BL132" s="17" t="s">
        <v>834</v>
      </c>
      <c r="BM132" s="229" t="s">
        <v>866</v>
      </c>
    </row>
    <row r="133" s="2" customFormat="1" ht="14.4" customHeight="1">
      <c r="A133" s="38"/>
      <c r="B133" s="39"/>
      <c r="C133" s="218" t="s">
        <v>165</v>
      </c>
      <c r="D133" s="218" t="s">
        <v>132</v>
      </c>
      <c r="E133" s="219" t="s">
        <v>867</v>
      </c>
      <c r="F133" s="220" t="s">
        <v>868</v>
      </c>
      <c r="G133" s="221" t="s">
        <v>617</v>
      </c>
      <c r="H133" s="222">
        <v>1</v>
      </c>
      <c r="I133" s="223"/>
      <c r="J133" s="224">
        <f>ROUND(I133*H133,2)</f>
        <v>0</v>
      </c>
      <c r="K133" s="220" t="s">
        <v>136</v>
      </c>
      <c r="L133" s="44"/>
      <c r="M133" s="225" t="s">
        <v>1</v>
      </c>
      <c r="N133" s="226" t="s">
        <v>44</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834</v>
      </c>
      <c r="AT133" s="229" t="s">
        <v>132</v>
      </c>
      <c r="AU133" s="229" t="s">
        <v>89</v>
      </c>
      <c r="AY133" s="17" t="s">
        <v>130</v>
      </c>
      <c r="BE133" s="230">
        <f>IF(N133="základní",J133,0)</f>
        <v>0</v>
      </c>
      <c r="BF133" s="230">
        <f>IF(N133="snížená",J133,0)</f>
        <v>0</v>
      </c>
      <c r="BG133" s="230">
        <f>IF(N133="zákl. přenesená",J133,0)</f>
        <v>0</v>
      </c>
      <c r="BH133" s="230">
        <f>IF(N133="sníž. přenesená",J133,0)</f>
        <v>0</v>
      </c>
      <c r="BI133" s="230">
        <f>IF(N133="nulová",J133,0)</f>
        <v>0</v>
      </c>
      <c r="BJ133" s="17" t="s">
        <v>87</v>
      </c>
      <c r="BK133" s="230">
        <f>ROUND(I133*H133,2)</f>
        <v>0</v>
      </c>
      <c r="BL133" s="17" t="s">
        <v>834</v>
      </c>
      <c r="BM133" s="229" t="s">
        <v>869</v>
      </c>
    </row>
    <row r="134" s="2" customFormat="1" ht="14.4" customHeight="1">
      <c r="A134" s="38"/>
      <c r="B134" s="39"/>
      <c r="C134" s="218" t="s">
        <v>171</v>
      </c>
      <c r="D134" s="218" t="s">
        <v>132</v>
      </c>
      <c r="E134" s="219" t="s">
        <v>870</v>
      </c>
      <c r="F134" s="220" t="s">
        <v>871</v>
      </c>
      <c r="G134" s="221" t="s">
        <v>617</v>
      </c>
      <c r="H134" s="222">
        <v>1</v>
      </c>
      <c r="I134" s="223"/>
      <c r="J134" s="224">
        <f>ROUND(I134*H134,2)</f>
        <v>0</v>
      </c>
      <c r="K134" s="220" t="s">
        <v>136</v>
      </c>
      <c r="L134" s="44"/>
      <c r="M134" s="225" t="s">
        <v>1</v>
      </c>
      <c r="N134" s="226" t="s">
        <v>44</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834</v>
      </c>
      <c r="AT134" s="229" t="s">
        <v>132</v>
      </c>
      <c r="AU134" s="229" t="s">
        <v>89</v>
      </c>
      <c r="AY134" s="17" t="s">
        <v>130</v>
      </c>
      <c r="BE134" s="230">
        <f>IF(N134="základní",J134,0)</f>
        <v>0</v>
      </c>
      <c r="BF134" s="230">
        <f>IF(N134="snížená",J134,0)</f>
        <v>0</v>
      </c>
      <c r="BG134" s="230">
        <f>IF(N134="zákl. přenesená",J134,0)</f>
        <v>0</v>
      </c>
      <c r="BH134" s="230">
        <f>IF(N134="sníž. přenesená",J134,0)</f>
        <v>0</v>
      </c>
      <c r="BI134" s="230">
        <f>IF(N134="nulová",J134,0)</f>
        <v>0</v>
      </c>
      <c r="BJ134" s="17" t="s">
        <v>87</v>
      </c>
      <c r="BK134" s="230">
        <f>ROUND(I134*H134,2)</f>
        <v>0</v>
      </c>
      <c r="BL134" s="17" t="s">
        <v>834</v>
      </c>
      <c r="BM134" s="229" t="s">
        <v>872</v>
      </c>
    </row>
    <row r="135" s="2" customFormat="1" ht="14.4" customHeight="1">
      <c r="A135" s="38"/>
      <c r="B135" s="39"/>
      <c r="C135" s="218" t="s">
        <v>176</v>
      </c>
      <c r="D135" s="218" t="s">
        <v>132</v>
      </c>
      <c r="E135" s="219" t="s">
        <v>873</v>
      </c>
      <c r="F135" s="220" t="s">
        <v>874</v>
      </c>
      <c r="G135" s="221" t="s">
        <v>617</v>
      </c>
      <c r="H135" s="222">
        <v>1</v>
      </c>
      <c r="I135" s="223"/>
      <c r="J135" s="224">
        <f>ROUND(I135*H135,2)</f>
        <v>0</v>
      </c>
      <c r="K135" s="220" t="s">
        <v>136</v>
      </c>
      <c r="L135" s="44"/>
      <c r="M135" s="225" t="s">
        <v>1</v>
      </c>
      <c r="N135" s="226" t="s">
        <v>44</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834</v>
      </c>
      <c r="AT135" s="229" t="s">
        <v>132</v>
      </c>
      <c r="AU135" s="229" t="s">
        <v>89</v>
      </c>
      <c r="AY135" s="17" t="s">
        <v>130</v>
      </c>
      <c r="BE135" s="230">
        <f>IF(N135="základní",J135,0)</f>
        <v>0</v>
      </c>
      <c r="BF135" s="230">
        <f>IF(N135="snížená",J135,0)</f>
        <v>0</v>
      </c>
      <c r="BG135" s="230">
        <f>IF(N135="zákl. přenesená",J135,0)</f>
        <v>0</v>
      </c>
      <c r="BH135" s="230">
        <f>IF(N135="sníž. přenesená",J135,0)</f>
        <v>0</v>
      </c>
      <c r="BI135" s="230">
        <f>IF(N135="nulová",J135,0)</f>
        <v>0</v>
      </c>
      <c r="BJ135" s="17" t="s">
        <v>87</v>
      </c>
      <c r="BK135" s="230">
        <f>ROUND(I135*H135,2)</f>
        <v>0</v>
      </c>
      <c r="BL135" s="17" t="s">
        <v>834</v>
      </c>
      <c r="BM135" s="229" t="s">
        <v>875</v>
      </c>
    </row>
    <row r="136" s="12" customFormat="1" ht="22.8" customHeight="1">
      <c r="A136" s="12"/>
      <c r="B136" s="202"/>
      <c r="C136" s="203"/>
      <c r="D136" s="204" t="s">
        <v>78</v>
      </c>
      <c r="E136" s="216" t="s">
        <v>876</v>
      </c>
      <c r="F136" s="216" t="s">
        <v>877</v>
      </c>
      <c r="G136" s="203"/>
      <c r="H136" s="203"/>
      <c r="I136" s="206"/>
      <c r="J136" s="217">
        <f>BK136</f>
        <v>0</v>
      </c>
      <c r="K136" s="203"/>
      <c r="L136" s="208"/>
      <c r="M136" s="209"/>
      <c r="N136" s="210"/>
      <c r="O136" s="210"/>
      <c r="P136" s="211">
        <f>SUM(P137:P140)</f>
        <v>0</v>
      </c>
      <c r="Q136" s="210"/>
      <c r="R136" s="211">
        <f>SUM(R137:R140)</f>
        <v>0</v>
      </c>
      <c r="S136" s="210"/>
      <c r="T136" s="212">
        <f>SUM(T137:T140)</f>
        <v>0</v>
      </c>
      <c r="U136" s="12"/>
      <c r="V136" s="12"/>
      <c r="W136" s="12"/>
      <c r="X136" s="12"/>
      <c r="Y136" s="12"/>
      <c r="Z136" s="12"/>
      <c r="AA136" s="12"/>
      <c r="AB136" s="12"/>
      <c r="AC136" s="12"/>
      <c r="AD136" s="12"/>
      <c r="AE136" s="12"/>
      <c r="AR136" s="213" t="s">
        <v>157</v>
      </c>
      <c r="AT136" s="214" t="s">
        <v>78</v>
      </c>
      <c r="AU136" s="214" t="s">
        <v>87</v>
      </c>
      <c r="AY136" s="213" t="s">
        <v>130</v>
      </c>
      <c r="BK136" s="215">
        <f>SUM(BK137:BK140)</f>
        <v>0</v>
      </c>
    </row>
    <row r="137" s="2" customFormat="1" ht="14.4" customHeight="1">
      <c r="A137" s="38"/>
      <c r="B137" s="39"/>
      <c r="C137" s="218" t="s">
        <v>181</v>
      </c>
      <c r="D137" s="218" t="s">
        <v>132</v>
      </c>
      <c r="E137" s="219" t="s">
        <v>878</v>
      </c>
      <c r="F137" s="220" t="s">
        <v>879</v>
      </c>
      <c r="G137" s="221" t="s">
        <v>880</v>
      </c>
      <c r="H137" s="286"/>
      <c r="I137" s="223"/>
      <c r="J137" s="224">
        <f>ROUND(I137*H137,2)</f>
        <v>0</v>
      </c>
      <c r="K137" s="220" t="s">
        <v>136</v>
      </c>
      <c r="L137" s="44"/>
      <c r="M137" s="225" t="s">
        <v>1</v>
      </c>
      <c r="N137" s="226" t="s">
        <v>44</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834</v>
      </c>
      <c r="AT137" s="229" t="s">
        <v>132</v>
      </c>
      <c r="AU137" s="229" t="s">
        <v>89</v>
      </c>
      <c r="AY137" s="17" t="s">
        <v>130</v>
      </c>
      <c r="BE137" s="230">
        <f>IF(N137="základní",J137,0)</f>
        <v>0</v>
      </c>
      <c r="BF137" s="230">
        <f>IF(N137="snížená",J137,0)</f>
        <v>0</v>
      </c>
      <c r="BG137" s="230">
        <f>IF(N137="zákl. přenesená",J137,0)</f>
        <v>0</v>
      </c>
      <c r="BH137" s="230">
        <f>IF(N137="sníž. přenesená",J137,0)</f>
        <v>0</v>
      </c>
      <c r="BI137" s="230">
        <f>IF(N137="nulová",J137,0)</f>
        <v>0</v>
      </c>
      <c r="BJ137" s="17" t="s">
        <v>87</v>
      </c>
      <c r="BK137" s="230">
        <f>ROUND(I137*H137,2)</f>
        <v>0</v>
      </c>
      <c r="BL137" s="17" t="s">
        <v>834</v>
      </c>
      <c r="BM137" s="229" t="s">
        <v>881</v>
      </c>
    </row>
    <row r="138" s="2" customFormat="1" ht="37.8" customHeight="1">
      <c r="A138" s="38"/>
      <c r="B138" s="39"/>
      <c r="C138" s="218" t="s">
        <v>186</v>
      </c>
      <c r="D138" s="218" t="s">
        <v>132</v>
      </c>
      <c r="E138" s="219" t="s">
        <v>882</v>
      </c>
      <c r="F138" s="220" t="s">
        <v>883</v>
      </c>
      <c r="G138" s="221" t="s">
        <v>617</v>
      </c>
      <c r="H138" s="222">
        <v>1</v>
      </c>
      <c r="I138" s="223"/>
      <c r="J138" s="224">
        <f>ROUND(I138*H138,2)</f>
        <v>0</v>
      </c>
      <c r="K138" s="220" t="s">
        <v>136</v>
      </c>
      <c r="L138" s="44"/>
      <c r="M138" s="225" t="s">
        <v>1</v>
      </c>
      <c r="N138" s="226" t="s">
        <v>44</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834</v>
      </c>
      <c r="AT138" s="229" t="s">
        <v>132</v>
      </c>
      <c r="AU138" s="229" t="s">
        <v>89</v>
      </c>
      <c r="AY138" s="17" t="s">
        <v>130</v>
      </c>
      <c r="BE138" s="230">
        <f>IF(N138="základní",J138,0)</f>
        <v>0</v>
      </c>
      <c r="BF138" s="230">
        <f>IF(N138="snížená",J138,0)</f>
        <v>0</v>
      </c>
      <c r="BG138" s="230">
        <f>IF(N138="zákl. přenesená",J138,0)</f>
        <v>0</v>
      </c>
      <c r="BH138" s="230">
        <f>IF(N138="sníž. přenesená",J138,0)</f>
        <v>0</v>
      </c>
      <c r="BI138" s="230">
        <f>IF(N138="nulová",J138,0)</f>
        <v>0</v>
      </c>
      <c r="BJ138" s="17" t="s">
        <v>87</v>
      </c>
      <c r="BK138" s="230">
        <f>ROUND(I138*H138,2)</f>
        <v>0</v>
      </c>
      <c r="BL138" s="17" t="s">
        <v>834</v>
      </c>
      <c r="BM138" s="229" t="s">
        <v>884</v>
      </c>
    </row>
    <row r="139" s="2" customFormat="1" ht="24.15" customHeight="1">
      <c r="A139" s="38"/>
      <c r="B139" s="39"/>
      <c r="C139" s="218" t="s">
        <v>193</v>
      </c>
      <c r="D139" s="218" t="s">
        <v>132</v>
      </c>
      <c r="E139" s="219" t="s">
        <v>885</v>
      </c>
      <c r="F139" s="220" t="s">
        <v>886</v>
      </c>
      <c r="G139" s="221" t="s">
        <v>617</v>
      </c>
      <c r="H139" s="222">
        <v>1</v>
      </c>
      <c r="I139" s="223"/>
      <c r="J139" s="224">
        <f>ROUND(I139*H139,2)</f>
        <v>0</v>
      </c>
      <c r="K139" s="220" t="s">
        <v>136</v>
      </c>
      <c r="L139" s="44"/>
      <c r="M139" s="225" t="s">
        <v>1</v>
      </c>
      <c r="N139" s="226" t="s">
        <v>44</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834</v>
      </c>
      <c r="AT139" s="229" t="s">
        <v>132</v>
      </c>
      <c r="AU139" s="229" t="s">
        <v>89</v>
      </c>
      <c r="AY139" s="17" t="s">
        <v>130</v>
      </c>
      <c r="BE139" s="230">
        <f>IF(N139="základní",J139,0)</f>
        <v>0</v>
      </c>
      <c r="BF139" s="230">
        <f>IF(N139="snížená",J139,0)</f>
        <v>0</v>
      </c>
      <c r="BG139" s="230">
        <f>IF(N139="zákl. přenesená",J139,0)</f>
        <v>0</v>
      </c>
      <c r="BH139" s="230">
        <f>IF(N139="sníž. přenesená",J139,0)</f>
        <v>0</v>
      </c>
      <c r="BI139" s="230">
        <f>IF(N139="nulová",J139,0)</f>
        <v>0</v>
      </c>
      <c r="BJ139" s="17" t="s">
        <v>87</v>
      </c>
      <c r="BK139" s="230">
        <f>ROUND(I139*H139,2)</f>
        <v>0</v>
      </c>
      <c r="BL139" s="17" t="s">
        <v>834</v>
      </c>
      <c r="BM139" s="229" t="s">
        <v>887</v>
      </c>
    </row>
    <row r="140" s="2" customFormat="1" ht="14.4" customHeight="1">
      <c r="A140" s="38"/>
      <c r="B140" s="39"/>
      <c r="C140" s="218" t="s">
        <v>200</v>
      </c>
      <c r="D140" s="218" t="s">
        <v>132</v>
      </c>
      <c r="E140" s="219" t="s">
        <v>888</v>
      </c>
      <c r="F140" s="220" t="s">
        <v>889</v>
      </c>
      <c r="G140" s="221" t="s">
        <v>617</v>
      </c>
      <c r="H140" s="222">
        <v>1</v>
      </c>
      <c r="I140" s="223"/>
      <c r="J140" s="224">
        <f>ROUND(I140*H140,2)</f>
        <v>0</v>
      </c>
      <c r="K140" s="220" t="s">
        <v>136</v>
      </c>
      <c r="L140" s="44"/>
      <c r="M140" s="225" t="s">
        <v>1</v>
      </c>
      <c r="N140" s="226" t="s">
        <v>44</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834</v>
      </c>
      <c r="AT140" s="229" t="s">
        <v>132</v>
      </c>
      <c r="AU140" s="229" t="s">
        <v>89</v>
      </c>
      <c r="AY140" s="17" t="s">
        <v>130</v>
      </c>
      <c r="BE140" s="230">
        <f>IF(N140="základní",J140,0)</f>
        <v>0</v>
      </c>
      <c r="BF140" s="230">
        <f>IF(N140="snížená",J140,0)</f>
        <v>0</v>
      </c>
      <c r="BG140" s="230">
        <f>IF(N140="zákl. přenesená",J140,0)</f>
        <v>0</v>
      </c>
      <c r="BH140" s="230">
        <f>IF(N140="sníž. přenesená",J140,0)</f>
        <v>0</v>
      </c>
      <c r="BI140" s="230">
        <f>IF(N140="nulová",J140,0)</f>
        <v>0</v>
      </c>
      <c r="BJ140" s="17" t="s">
        <v>87</v>
      </c>
      <c r="BK140" s="230">
        <f>ROUND(I140*H140,2)</f>
        <v>0</v>
      </c>
      <c r="BL140" s="17" t="s">
        <v>834</v>
      </c>
      <c r="BM140" s="229" t="s">
        <v>890</v>
      </c>
    </row>
    <row r="141" s="12" customFormat="1" ht="22.8" customHeight="1">
      <c r="A141" s="12"/>
      <c r="B141" s="202"/>
      <c r="C141" s="203"/>
      <c r="D141" s="204" t="s">
        <v>78</v>
      </c>
      <c r="E141" s="216" t="s">
        <v>891</v>
      </c>
      <c r="F141" s="216" t="s">
        <v>892</v>
      </c>
      <c r="G141" s="203"/>
      <c r="H141" s="203"/>
      <c r="I141" s="206"/>
      <c r="J141" s="217">
        <f>BK141</f>
        <v>0</v>
      </c>
      <c r="K141" s="203"/>
      <c r="L141" s="208"/>
      <c r="M141" s="209"/>
      <c r="N141" s="210"/>
      <c r="O141" s="210"/>
      <c r="P141" s="211">
        <f>SUM(P142:P144)</f>
        <v>0</v>
      </c>
      <c r="Q141" s="210"/>
      <c r="R141" s="211">
        <f>SUM(R142:R144)</f>
        <v>0</v>
      </c>
      <c r="S141" s="210"/>
      <c r="T141" s="212">
        <f>SUM(T142:T144)</f>
        <v>0</v>
      </c>
      <c r="U141" s="12"/>
      <c r="V141" s="12"/>
      <c r="W141" s="12"/>
      <c r="X141" s="12"/>
      <c r="Y141" s="12"/>
      <c r="Z141" s="12"/>
      <c r="AA141" s="12"/>
      <c r="AB141" s="12"/>
      <c r="AC141" s="12"/>
      <c r="AD141" s="12"/>
      <c r="AE141" s="12"/>
      <c r="AR141" s="213" t="s">
        <v>157</v>
      </c>
      <c r="AT141" s="214" t="s">
        <v>78</v>
      </c>
      <c r="AU141" s="214" t="s">
        <v>87</v>
      </c>
      <c r="AY141" s="213" t="s">
        <v>130</v>
      </c>
      <c r="BK141" s="215">
        <f>SUM(BK142:BK144)</f>
        <v>0</v>
      </c>
    </row>
    <row r="142" s="2" customFormat="1" ht="14.4" customHeight="1">
      <c r="A142" s="38"/>
      <c r="B142" s="39"/>
      <c r="C142" s="218" t="s">
        <v>205</v>
      </c>
      <c r="D142" s="218" t="s">
        <v>132</v>
      </c>
      <c r="E142" s="219" t="s">
        <v>893</v>
      </c>
      <c r="F142" s="220" t="s">
        <v>894</v>
      </c>
      <c r="G142" s="221" t="s">
        <v>617</v>
      </c>
      <c r="H142" s="222">
        <v>1</v>
      </c>
      <c r="I142" s="223"/>
      <c r="J142" s="224">
        <f>ROUND(I142*H142,2)</f>
        <v>0</v>
      </c>
      <c r="K142" s="220" t="s">
        <v>136</v>
      </c>
      <c r="L142" s="44"/>
      <c r="M142" s="225" t="s">
        <v>1</v>
      </c>
      <c r="N142" s="226" t="s">
        <v>44</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834</v>
      </c>
      <c r="AT142" s="229" t="s">
        <v>132</v>
      </c>
      <c r="AU142" s="229" t="s">
        <v>89</v>
      </c>
      <c r="AY142" s="17" t="s">
        <v>130</v>
      </c>
      <c r="BE142" s="230">
        <f>IF(N142="základní",J142,0)</f>
        <v>0</v>
      </c>
      <c r="BF142" s="230">
        <f>IF(N142="snížená",J142,0)</f>
        <v>0</v>
      </c>
      <c r="BG142" s="230">
        <f>IF(N142="zákl. přenesená",J142,0)</f>
        <v>0</v>
      </c>
      <c r="BH142" s="230">
        <f>IF(N142="sníž. přenesená",J142,0)</f>
        <v>0</v>
      </c>
      <c r="BI142" s="230">
        <f>IF(N142="nulová",J142,0)</f>
        <v>0</v>
      </c>
      <c r="BJ142" s="17" t="s">
        <v>87</v>
      </c>
      <c r="BK142" s="230">
        <f>ROUND(I142*H142,2)</f>
        <v>0</v>
      </c>
      <c r="BL142" s="17" t="s">
        <v>834</v>
      </c>
      <c r="BM142" s="229" t="s">
        <v>895</v>
      </c>
    </row>
    <row r="143" s="2" customFormat="1" ht="24.15" customHeight="1">
      <c r="A143" s="38"/>
      <c r="B143" s="39"/>
      <c r="C143" s="218" t="s">
        <v>8</v>
      </c>
      <c r="D143" s="218" t="s">
        <v>132</v>
      </c>
      <c r="E143" s="219" t="s">
        <v>896</v>
      </c>
      <c r="F143" s="220" t="s">
        <v>897</v>
      </c>
      <c r="G143" s="221" t="s">
        <v>833</v>
      </c>
      <c r="H143" s="222">
        <v>12</v>
      </c>
      <c r="I143" s="223"/>
      <c r="J143" s="224">
        <f>ROUND(I143*H143,2)</f>
        <v>0</v>
      </c>
      <c r="K143" s="220" t="s">
        <v>136</v>
      </c>
      <c r="L143" s="44"/>
      <c r="M143" s="225" t="s">
        <v>1</v>
      </c>
      <c r="N143" s="226" t="s">
        <v>44</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834</v>
      </c>
      <c r="AT143" s="229" t="s">
        <v>132</v>
      </c>
      <c r="AU143" s="229" t="s">
        <v>89</v>
      </c>
      <c r="AY143" s="17" t="s">
        <v>130</v>
      </c>
      <c r="BE143" s="230">
        <f>IF(N143="základní",J143,0)</f>
        <v>0</v>
      </c>
      <c r="BF143" s="230">
        <f>IF(N143="snížená",J143,0)</f>
        <v>0</v>
      </c>
      <c r="BG143" s="230">
        <f>IF(N143="zákl. přenesená",J143,0)</f>
        <v>0</v>
      </c>
      <c r="BH143" s="230">
        <f>IF(N143="sníž. přenesená",J143,0)</f>
        <v>0</v>
      </c>
      <c r="BI143" s="230">
        <f>IF(N143="nulová",J143,0)</f>
        <v>0</v>
      </c>
      <c r="BJ143" s="17" t="s">
        <v>87</v>
      </c>
      <c r="BK143" s="230">
        <f>ROUND(I143*H143,2)</f>
        <v>0</v>
      </c>
      <c r="BL143" s="17" t="s">
        <v>834</v>
      </c>
      <c r="BM143" s="229" t="s">
        <v>898</v>
      </c>
    </row>
    <row r="144" s="2" customFormat="1" ht="14.4" customHeight="1">
      <c r="A144" s="38"/>
      <c r="B144" s="39"/>
      <c r="C144" s="218" t="s">
        <v>218</v>
      </c>
      <c r="D144" s="218" t="s">
        <v>132</v>
      </c>
      <c r="E144" s="219" t="s">
        <v>831</v>
      </c>
      <c r="F144" s="220" t="s">
        <v>899</v>
      </c>
      <c r="G144" s="221" t="s">
        <v>833</v>
      </c>
      <c r="H144" s="222">
        <v>58</v>
      </c>
      <c r="I144" s="223"/>
      <c r="J144" s="224">
        <f>ROUND(I144*H144,2)</f>
        <v>0</v>
      </c>
      <c r="K144" s="220" t="s">
        <v>136</v>
      </c>
      <c r="L144" s="44"/>
      <c r="M144" s="225" t="s">
        <v>1</v>
      </c>
      <c r="N144" s="226" t="s">
        <v>44</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834</v>
      </c>
      <c r="AT144" s="229" t="s">
        <v>132</v>
      </c>
      <c r="AU144" s="229" t="s">
        <v>89</v>
      </c>
      <c r="AY144" s="17" t="s">
        <v>130</v>
      </c>
      <c r="BE144" s="230">
        <f>IF(N144="základní",J144,0)</f>
        <v>0</v>
      </c>
      <c r="BF144" s="230">
        <f>IF(N144="snížená",J144,0)</f>
        <v>0</v>
      </c>
      <c r="BG144" s="230">
        <f>IF(N144="zákl. přenesená",J144,0)</f>
        <v>0</v>
      </c>
      <c r="BH144" s="230">
        <f>IF(N144="sníž. přenesená",J144,0)</f>
        <v>0</v>
      </c>
      <c r="BI144" s="230">
        <f>IF(N144="nulová",J144,0)</f>
        <v>0</v>
      </c>
      <c r="BJ144" s="17" t="s">
        <v>87</v>
      </c>
      <c r="BK144" s="230">
        <f>ROUND(I144*H144,2)</f>
        <v>0</v>
      </c>
      <c r="BL144" s="17" t="s">
        <v>834</v>
      </c>
      <c r="BM144" s="229" t="s">
        <v>900</v>
      </c>
    </row>
    <row r="145" s="12" customFormat="1" ht="22.8" customHeight="1">
      <c r="A145" s="12"/>
      <c r="B145" s="202"/>
      <c r="C145" s="203"/>
      <c r="D145" s="204" t="s">
        <v>78</v>
      </c>
      <c r="E145" s="216" t="s">
        <v>901</v>
      </c>
      <c r="F145" s="216" t="s">
        <v>902</v>
      </c>
      <c r="G145" s="203"/>
      <c r="H145" s="203"/>
      <c r="I145" s="206"/>
      <c r="J145" s="217">
        <f>BK145</f>
        <v>0</v>
      </c>
      <c r="K145" s="203"/>
      <c r="L145" s="208"/>
      <c r="M145" s="209"/>
      <c r="N145" s="210"/>
      <c r="O145" s="210"/>
      <c r="P145" s="211">
        <f>P146</f>
        <v>0</v>
      </c>
      <c r="Q145" s="210"/>
      <c r="R145" s="211">
        <f>R146</f>
        <v>0</v>
      </c>
      <c r="S145" s="210"/>
      <c r="T145" s="212">
        <f>T146</f>
        <v>0</v>
      </c>
      <c r="U145" s="12"/>
      <c r="V145" s="12"/>
      <c r="W145" s="12"/>
      <c r="X145" s="12"/>
      <c r="Y145" s="12"/>
      <c r="Z145" s="12"/>
      <c r="AA145" s="12"/>
      <c r="AB145" s="12"/>
      <c r="AC145" s="12"/>
      <c r="AD145" s="12"/>
      <c r="AE145" s="12"/>
      <c r="AR145" s="213" t="s">
        <v>157</v>
      </c>
      <c r="AT145" s="214" t="s">
        <v>78</v>
      </c>
      <c r="AU145" s="214" t="s">
        <v>87</v>
      </c>
      <c r="AY145" s="213" t="s">
        <v>130</v>
      </c>
      <c r="BK145" s="215">
        <f>BK146</f>
        <v>0</v>
      </c>
    </row>
    <row r="146" s="2" customFormat="1" ht="14.4" customHeight="1">
      <c r="A146" s="38"/>
      <c r="B146" s="39"/>
      <c r="C146" s="218" t="s">
        <v>222</v>
      </c>
      <c r="D146" s="218" t="s">
        <v>132</v>
      </c>
      <c r="E146" s="219" t="s">
        <v>903</v>
      </c>
      <c r="F146" s="220" t="s">
        <v>904</v>
      </c>
      <c r="G146" s="221" t="s">
        <v>880</v>
      </c>
      <c r="H146" s="286"/>
      <c r="I146" s="223"/>
      <c r="J146" s="224">
        <f>ROUND(I146*H146,2)</f>
        <v>0</v>
      </c>
      <c r="K146" s="220" t="s">
        <v>136</v>
      </c>
      <c r="L146" s="44"/>
      <c r="M146" s="225" t="s">
        <v>1</v>
      </c>
      <c r="N146" s="226" t="s">
        <v>44</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834</v>
      </c>
      <c r="AT146" s="229" t="s">
        <v>132</v>
      </c>
      <c r="AU146" s="229" t="s">
        <v>89</v>
      </c>
      <c r="AY146" s="17" t="s">
        <v>130</v>
      </c>
      <c r="BE146" s="230">
        <f>IF(N146="základní",J146,0)</f>
        <v>0</v>
      </c>
      <c r="BF146" s="230">
        <f>IF(N146="snížená",J146,0)</f>
        <v>0</v>
      </c>
      <c r="BG146" s="230">
        <f>IF(N146="zákl. přenesená",J146,0)</f>
        <v>0</v>
      </c>
      <c r="BH146" s="230">
        <f>IF(N146="sníž. přenesená",J146,0)</f>
        <v>0</v>
      </c>
      <c r="BI146" s="230">
        <f>IF(N146="nulová",J146,0)</f>
        <v>0</v>
      </c>
      <c r="BJ146" s="17" t="s">
        <v>87</v>
      </c>
      <c r="BK146" s="230">
        <f>ROUND(I146*H146,2)</f>
        <v>0</v>
      </c>
      <c r="BL146" s="17" t="s">
        <v>834</v>
      </c>
      <c r="BM146" s="229" t="s">
        <v>905</v>
      </c>
    </row>
    <row r="147" s="12" customFormat="1" ht="22.8" customHeight="1">
      <c r="A147" s="12"/>
      <c r="B147" s="202"/>
      <c r="C147" s="203"/>
      <c r="D147" s="204" t="s">
        <v>78</v>
      </c>
      <c r="E147" s="216" t="s">
        <v>906</v>
      </c>
      <c r="F147" s="216" t="s">
        <v>907</v>
      </c>
      <c r="G147" s="203"/>
      <c r="H147" s="203"/>
      <c r="I147" s="206"/>
      <c r="J147" s="217">
        <f>BK147</f>
        <v>0</v>
      </c>
      <c r="K147" s="203"/>
      <c r="L147" s="208"/>
      <c r="M147" s="209"/>
      <c r="N147" s="210"/>
      <c r="O147" s="210"/>
      <c r="P147" s="211">
        <f>P148</f>
        <v>0</v>
      </c>
      <c r="Q147" s="210"/>
      <c r="R147" s="211">
        <f>R148</f>
        <v>0</v>
      </c>
      <c r="S147" s="210"/>
      <c r="T147" s="212">
        <f>T148</f>
        <v>0</v>
      </c>
      <c r="U147" s="12"/>
      <c r="V147" s="12"/>
      <c r="W147" s="12"/>
      <c r="X147" s="12"/>
      <c r="Y147" s="12"/>
      <c r="Z147" s="12"/>
      <c r="AA147" s="12"/>
      <c r="AB147" s="12"/>
      <c r="AC147" s="12"/>
      <c r="AD147" s="12"/>
      <c r="AE147" s="12"/>
      <c r="AR147" s="213" t="s">
        <v>157</v>
      </c>
      <c r="AT147" s="214" t="s">
        <v>78</v>
      </c>
      <c r="AU147" s="214" t="s">
        <v>87</v>
      </c>
      <c r="AY147" s="213" t="s">
        <v>130</v>
      </c>
      <c r="BK147" s="215">
        <f>BK148</f>
        <v>0</v>
      </c>
    </row>
    <row r="148" s="2" customFormat="1" ht="14.4" customHeight="1">
      <c r="A148" s="38"/>
      <c r="B148" s="39"/>
      <c r="C148" s="218" t="s">
        <v>228</v>
      </c>
      <c r="D148" s="218" t="s">
        <v>132</v>
      </c>
      <c r="E148" s="219" t="s">
        <v>908</v>
      </c>
      <c r="F148" s="220" t="s">
        <v>909</v>
      </c>
      <c r="G148" s="221" t="s">
        <v>880</v>
      </c>
      <c r="H148" s="286"/>
      <c r="I148" s="223"/>
      <c r="J148" s="224">
        <f>ROUND(I148*H148,2)</f>
        <v>0</v>
      </c>
      <c r="K148" s="220" t="s">
        <v>136</v>
      </c>
      <c r="L148" s="44"/>
      <c r="M148" s="225" t="s">
        <v>1</v>
      </c>
      <c r="N148" s="226" t="s">
        <v>44</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834</v>
      </c>
      <c r="AT148" s="229" t="s">
        <v>132</v>
      </c>
      <c r="AU148" s="229" t="s">
        <v>89</v>
      </c>
      <c r="AY148" s="17" t="s">
        <v>130</v>
      </c>
      <c r="BE148" s="230">
        <f>IF(N148="základní",J148,0)</f>
        <v>0</v>
      </c>
      <c r="BF148" s="230">
        <f>IF(N148="snížená",J148,0)</f>
        <v>0</v>
      </c>
      <c r="BG148" s="230">
        <f>IF(N148="zákl. přenesená",J148,0)</f>
        <v>0</v>
      </c>
      <c r="BH148" s="230">
        <f>IF(N148="sníž. přenesená",J148,0)</f>
        <v>0</v>
      </c>
      <c r="BI148" s="230">
        <f>IF(N148="nulová",J148,0)</f>
        <v>0</v>
      </c>
      <c r="BJ148" s="17" t="s">
        <v>87</v>
      </c>
      <c r="BK148" s="230">
        <f>ROUND(I148*H148,2)</f>
        <v>0</v>
      </c>
      <c r="BL148" s="17" t="s">
        <v>834</v>
      </c>
      <c r="BM148" s="229" t="s">
        <v>910</v>
      </c>
    </row>
    <row r="149" s="12" customFormat="1" ht="22.8" customHeight="1">
      <c r="A149" s="12"/>
      <c r="B149" s="202"/>
      <c r="C149" s="203"/>
      <c r="D149" s="204" t="s">
        <v>78</v>
      </c>
      <c r="E149" s="216" t="s">
        <v>829</v>
      </c>
      <c r="F149" s="216" t="s">
        <v>830</v>
      </c>
      <c r="G149" s="203"/>
      <c r="H149" s="203"/>
      <c r="I149" s="206"/>
      <c r="J149" s="217">
        <f>BK149</f>
        <v>0</v>
      </c>
      <c r="K149" s="203"/>
      <c r="L149" s="208"/>
      <c r="M149" s="209"/>
      <c r="N149" s="210"/>
      <c r="O149" s="210"/>
      <c r="P149" s="211">
        <f>P150</f>
        <v>0</v>
      </c>
      <c r="Q149" s="210"/>
      <c r="R149" s="211">
        <f>R150</f>
        <v>0</v>
      </c>
      <c r="S149" s="210"/>
      <c r="T149" s="212">
        <f>T150</f>
        <v>0</v>
      </c>
      <c r="U149" s="12"/>
      <c r="V149" s="12"/>
      <c r="W149" s="12"/>
      <c r="X149" s="12"/>
      <c r="Y149" s="12"/>
      <c r="Z149" s="12"/>
      <c r="AA149" s="12"/>
      <c r="AB149" s="12"/>
      <c r="AC149" s="12"/>
      <c r="AD149" s="12"/>
      <c r="AE149" s="12"/>
      <c r="AR149" s="213" t="s">
        <v>157</v>
      </c>
      <c r="AT149" s="214" t="s">
        <v>78</v>
      </c>
      <c r="AU149" s="214" t="s">
        <v>87</v>
      </c>
      <c r="AY149" s="213" t="s">
        <v>130</v>
      </c>
      <c r="BK149" s="215">
        <f>BK150</f>
        <v>0</v>
      </c>
    </row>
    <row r="150" s="2" customFormat="1" ht="37.8" customHeight="1">
      <c r="A150" s="38"/>
      <c r="B150" s="39"/>
      <c r="C150" s="218" t="s">
        <v>232</v>
      </c>
      <c r="D150" s="218" t="s">
        <v>132</v>
      </c>
      <c r="E150" s="219" t="s">
        <v>836</v>
      </c>
      <c r="F150" s="220" t="s">
        <v>911</v>
      </c>
      <c r="G150" s="221" t="s">
        <v>833</v>
      </c>
      <c r="H150" s="222">
        <v>58</v>
      </c>
      <c r="I150" s="223"/>
      <c r="J150" s="224">
        <f>ROUND(I150*H150,2)</f>
        <v>0</v>
      </c>
      <c r="K150" s="220" t="s">
        <v>136</v>
      </c>
      <c r="L150" s="44"/>
      <c r="M150" s="225" t="s">
        <v>1</v>
      </c>
      <c r="N150" s="226" t="s">
        <v>44</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834</v>
      </c>
      <c r="AT150" s="229" t="s">
        <v>132</v>
      </c>
      <c r="AU150" s="229" t="s">
        <v>89</v>
      </c>
      <c r="AY150" s="17" t="s">
        <v>130</v>
      </c>
      <c r="BE150" s="230">
        <f>IF(N150="základní",J150,0)</f>
        <v>0</v>
      </c>
      <c r="BF150" s="230">
        <f>IF(N150="snížená",J150,0)</f>
        <v>0</v>
      </c>
      <c r="BG150" s="230">
        <f>IF(N150="zákl. přenesená",J150,0)</f>
        <v>0</v>
      </c>
      <c r="BH150" s="230">
        <f>IF(N150="sníž. přenesená",J150,0)</f>
        <v>0</v>
      </c>
      <c r="BI150" s="230">
        <f>IF(N150="nulová",J150,0)</f>
        <v>0</v>
      </c>
      <c r="BJ150" s="17" t="s">
        <v>87</v>
      </c>
      <c r="BK150" s="230">
        <f>ROUND(I150*H150,2)</f>
        <v>0</v>
      </c>
      <c r="BL150" s="17" t="s">
        <v>834</v>
      </c>
      <c r="BM150" s="229" t="s">
        <v>912</v>
      </c>
    </row>
    <row r="151" s="12" customFormat="1" ht="22.8" customHeight="1">
      <c r="A151" s="12"/>
      <c r="B151" s="202"/>
      <c r="C151" s="203"/>
      <c r="D151" s="204" t="s">
        <v>78</v>
      </c>
      <c r="E151" s="216" t="s">
        <v>913</v>
      </c>
      <c r="F151" s="216" t="s">
        <v>914</v>
      </c>
      <c r="G151" s="203"/>
      <c r="H151" s="203"/>
      <c r="I151" s="206"/>
      <c r="J151" s="217">
        <f>BK151</f>
        <v>0</v>
      </c>
      <c r="K151" s="203"/>
      <c r="L151" s="208"/>
      <c r="M151" s="209"/>
      <c r="N151" s="210"/>
      <c r="O151" s="210"/>
      <c r="P151" s="211">
        <f>SUM(P152:P153)</f>
        <v>0</v>
      </c>
      <c r="Q151" s="210"/>
      <c r="R151" s="211">
        <f>SUM(R152:R153)</f>
        <v>0.0012600000000000001</v>
      </c>
      <c r="S151" s="210"/>
      <c r="T151" s="212">
        <f>SUM(T152:T153)</f>
        <v>0</v>
      </c>
      <c r="U151" s="12"/>
      <c r="V151" s="12"/>
      <c r="W151" s="12"/>
      <c r="X151" s="12"/>
      <c r="Y151" s="12"/>
      <c r="Z151" s="12"/>
      <c r="AA151" s="12"/>
      <c r="AB151" s="12"/>
      <c r="AC151" s="12"/>
      <c r="AD151" s="12"/>
      <c r="AE151" s="12"/>
      <c r="AR151" s="213" t="s">
        <v>148</v>
      </c>
      <c r="AT151" s="214" t="s">
        <v>78</v>
      </c>
      <c r="AU151" s="214" t="s">
        <v>87</v>
      </c>
      <c r="AY151" s="213" t="s">
        <v>130</v>
      </c>
      <c r="BK151" s="215">
        <f>SUM(BK152:BK153)</f>
        <v>0</v>
      </c>
    </row>
    <row r="152" s="2" customFormat="1" ht="14.4" customHeight="1">
      <c r="A152" s="38"/>
      <c r="B152" s="39"/>
      <c r="C152" s="218" t="s">
        <v>238</v>
      </c>
      <c r="D152" s="218" t="s">
        <v>132</v>
      </c>
      <c r="E152" s="219" t="s">
        <v>915</v>
      </c>
      <c r="F152" s="220" t="s">
        <v>916</v>
      </c>
      <c r="G152" s="221" t="s">
        <v>293</v>
      </c>
      <c r="H152" s="222">
        <v>2</v>
      </c>
      <c r="I152" s="223"/>
      <c r="J152" s="224">
        <f>ROUND(I152*H152,2)</f>
        <v>0</v>
      </c>
      <c r="K152" s="220" t="s">
        <v>136</v>
      </c>
      <c r="L152" s="44"/>
      <c r="M152" s="225" t="s">
        <v>1</v>
      </c>
      <c r="N152" s="226" t="s">
        <v>44</v>
      </c>
      <c r="O152" s="91"/>
      <c r="P152" s="227">
        <f>O152*H152</f>
        <v>0</v>
      </c>
      <c r="Q152" s="227">
        <v>0.00063000000000000003</v>
      </c>
      <c r="R152" s="227">
        <f>Q152*H152</f>
        <v>0.0012600000000000001</v>
      </c>
      <c r="S152" s="227">
        <v>0</v>
      </c>
      <c r="T152" s="228">
        <f>S152*H152</f>
        <v>0</v>
      </c>
      <c r="U152" s="38"/>
      <c r="V152" s="38"/>
      <c r="W152" s="38"/>
      <c r="X152" s="38"/>
      <c r="Y152" s="38"/>
      <c r="Z152" s="38"/>
      <c r="AA152" s="38"/>
      <c r="AB152" s="38"/>
      <c r="AC152" s="38"/>
      <c r="AD152" s="38"/>
      <c r="AE152" s="38"/>
      <c r="AR152" s="229" t="s">
        <v>461</v>
      </c>
      <c r="AT152" s="229" t="s">
        <v>132</v>
      </c>
      <c r="AU152" s="229" t="s">
        <v>89</v>
      </c>
      <c r="AY152" s="17" t="s">
        <v>130</v>
      </c>
      <c r="BE152" s="230">
        <f>IF(N152="základní",J152,0)</f>
        <v>0</v>
      </c>
      <c r="BF152" s="230">
        <f>IF(N152="snížená",J152,0)</f>
        <v>0</v>
      </c>
      <c r="BG152" s="230">
        <f>IF(N152="zákl. přenesená",J152,0)</f>
        <v>0</v>
      </c>
      <c r="BH152" s="230">
        <f>IF(N152="sníž. přenesená",J152,0)</f>
        <v>0</v>
      </c>
      <c r="BI152" s="230">
        <f>IF(N152="nulová",J152,0)</f>
        <v>0</v>
      </c>
      <c r="BJ152" s="17" t="s">
        <v>87</v>
      </c>
      <c r="BK152" s="230">
        <f>ROUND(I152*H152,2)</f>
        <v>0</v>
      </c>
      <c r="BL152" s="17" t="s">
        <v>461</v>
      </c>
      <c r="BM152" s="229" t="s">
        <v>917</v>
      </c>
    </row>
    <row r="153" s="2" customFormat="1">
      <c r="A153" s="38"/>
      <c r="B153" s="39"/>
      <c r="C153" s="40"/>
      <c r="D153" s="231" t="s">
        <v>139</v>
      </c>
      <c r="E153" s="40"/>
      <c r="F153" s="232" t="s">
        <v>918</v>
      </c>
      <c r="G153" s="40"/>
      <c r="H153" s="40"/>
      <c r="I153" s="233"/>
      <c r="J153" s="40"/>
      <c r="K153" s="40"/>
      <c r="L153" s="44"/>
      <c r="M153" s="287"/>
      <c r="N153" s="288"/>
      <c r="O153" s="283"/>
      <c r="P153" s="283"/>
      <c r="Q153" s="283"/>
      <c r="R153" s="283"/>
      <c r="S153" s="283"/>
      <c r="T153" s="289"/>
      <c r="U153" s="38"/>
      <c r="V153" s="38"/>
      <c r="W153" s="38"/>
      <c r="X153" s="38"/>
      <c r="Y153" s="38"/>
      <c r="Z153" s="38"/>
      <c r="AA153" s="38"/>
      <c r="AB153" s="38"/>
      <c r="AC153" s="38"/>
      <c r="AD153" s="38"/>
      <c r="AE153" s="38"/>
      <c r="AT153" s="17" t="s">
        <v>139</v>
      </c>
      <c r="AU153" s="17" t="s">
        <v>89</v>
      </c>
    </row>
    <row r="154" s="2" customFormat="1" ht="6.96" customHeight="1">
      <c r="A154" s="38"/>
      <c r="B154" s="66"/>
      <c r="C154" s="67"/>
      <c r="D154" s="67"/>
      <c r="E154" s="67"/>
      <c r="F154" s="67"/>
      <c r="G154" s="67"/>
      <c r="H154" s="67"/>
      <c r="I154" s="67"/>
      <c r="J154" s="67"/>
      <c r="K154" s="67"/>
      <c r="L154" s="44"/>
      <c r="M154" s="38"/>
      <c r="O154" s="38"/>
      <c r="P154" s="38"/>
      <c r="Q154" s="38"/>
      <c r="R154" s="38"/>
      <c r="S154" s="38"/>
      <c r="T154" s="38"/>
      <c r="U154" s="38"/>
      <c r="V154" s="38"/>
      <c r="W154" s="38"/>
      <c r="X154" s="38"/>
      <c r="Y154" s="38"/>
      <c r="Z154" s="38"/>
      <c r="AA154" s="38"/>
      <c r="AB154" s="38"/>
      <c r="AC154" s="38"/>
      <c r="AD154" s="38"/>
      <c r="AE154" s="38"/>
    </row>
  </sheetData>
  <sheetProtection sheet="1" autoFilter="0" formatColumns="0" formatRows="0" objects="1" scenarios="1" spinCount="100000" saltValue="iyZGTfXBDAWGz474V3NMM4qtEAXZMqq6Zjpyu6X7DMM5OmQ4FMq4Nq/5MYUbuIAVK93DGBqQH+tY1AShksR5lg==" hashValue="S3reqxwwcFNyk3Hyys1r1Aak0GMHMbVcojlQppZqj7XUBY7q6ASqlqcyjFW3IKluCbEznlDt0fXKJb4zApsKKA==" algorithmName="SHA-512" password="CC35"/>
  <autoFilter ref="C123:K153"/>
  <mergeCells count="9">
    <mergeCell ref="E7:H7"/>
    <mergeCell ref="E9:H9"/>
    <mergeCell ref="E18:H18"/>
    <mergeCell ref="E27:H27"/>
    <mergeCell ref="E85:H85"/>
    <mergeCell ref="E87:H87"/>
    <mergeCell ref="E114:H114"/>
    <mergeCell ref="E116:H11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Sinpps7</dc:creator>
  <cp:lastModifiedBy>Sinpps7</cp:lastModifiedBy>
  <dcterms:created xsi:type="dcterms:W3CDTF">2020-08-10T07:18:06Z</dcterms:created>
  <dcterms:modified xsi:type="dcterms:W3CDTF">2020-08-10T07:18:17Z</dcterms:modified>
</cp:coreProperties>
</file>